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15180" windowHeight="13170" tabRatio="962" activeTab="0"/>
  </bookViews>
  <sheets>
    <sheet name="Einleitung" sheetId="1" r:id="rId1"/>
    <sheet name="Aufgabe Prozentrechnungen" sheetId="2" r:id="rId2"/>
    <sheet name="Lösung Prozentrechnungen" sheetId="3" r:id="rId3"/>
    <sheet name="Aufgabe Funktionen" sheetId="4" r:id="rId4"/>
    <sheet name="Lösung Funktionen (1)" sheetId="5" r:id="rId5"/>
    <sheet name="Lösung Funktionen (2)" sheetId="6" r:id="rId6"/>
    <sheet name="Aufgabe Absolute Zellbezüge" sheetId="7" r:id="rId7"/>
    <sheet name="Lösung Absolute Zellbezüge" sheetId="8" r:id="rId8"/>
    <sheet name="Hinweis zur Rundung" sheetId="9" r:id="rId9"/>
    <sheet name="Aufgabe Stundenabrechnung (1)" sheetId="10" r:id="rId10"/>
    <sheet name="Lösung Stundenabrechnung (1)" sheetId="11" r:id="rId11"/>
    <sheet name="Aufgabe Stundenabrechnung (2)" sheetId="12" r:id="rId12"/>
    <sheet name="Lösung Stundenabrechnung (2)" sheetId="13" r:id="rId13"/>
    <sheet name="Aufgabe Stundenabrechnung (3)" sheetId="14" r:id="rId14"/>
    <sheet name="Lösung Stundenabrechnung (3)" sheetId="15" r:id="rId15"/>
  </sheets>
  <externalReferences>
    <externalReference r:id="rId18"/>
  </externalReferences>
  <definedNames>
    <definedName name="abrechmonat">'[1]Init'!#REF!</definedName>
    <definedName name="Artikel">#REF!</definedName>
    <definedName name="ArtikelMitPreis">#REF!</definedName>
    <definedName name="Augen">'Lösung Funktionen (2)'!$D$2:$D$65536</definedName>
    <definedName name="Betrag">'[1]Init'!$B$2</definedName>
    <definedName name="BMI">'Lösung Funktionen (2)'!$G$2:$G$65536</definedName>
    <definedName name="Geschlecht">'Lösung Funktionen (2)'!$F$2:$F$65536</definedName>
    <definedName name="Gewicht">'Lösung Funktionen (2)'!$C$2:$C$65536</definedName>
    <definedName name="Gewicht2">'Lösung Funktionen (2)'!$C$2:$C$532</definedName>
    <definedName name="Grösse">'Lösung Funktionen (2)'!$B$2:$B$65536</definedName>
    <definedName name="Haare">'Lösung Funktionen (2)'!$E$2:$E$65536</definedName>
    <definedName name="Klae">'Lösung Funktionen (2)'!$A$2:$A$65536</definedName>
    <definedName name="Mitarbeiter">#REF!</definedName>
    <definedName name="Spalte4">'Lösung Funktionen (2)'!$D$2:$D$65536</definedName>
    <definedName name="WHR">'[1]Init'!$B$3</definedName>
    <definedName name="Zahlungsart">#REF!</definedName>
  </definedNames>
  <calcPr fullCalcOnLoad="1"/>
</workbook>
</file>

<file path=xl/comments10.xml><?xml version="1.0" encoding="utf-8"?>
<comments xmlns="http://schemas.openxmlformats.org/spreadsheetml/2006/main">
  <authors>
    <author>r.hotz</author>
  </authors>
  <commentList>
    <comment ref="F4" authorId="0">
      <text>
        <r>
          <rPr>
            <b/>
            <sz val="8"/>
            <rFont val="Tahoma"/>
            <family val="2"/>
          </rPr>
          <t>Hier soll automatisch das heutige Datum erscheinen.</t>
        </r>
        <r>
          <rPr>
            <sz val="8"/>
            <rFont val="Tahoma"/>
            <family val="2"/>
          </rPr>
          <t xml:space="preserve">
</t>
        </r>
      </text>
    </comment>
    <comment ref="D6" authorId="0">
      <text>
        <r>
          <rPr>
            <b/>
            <sz val="8"/>
            <rFont val="Tahoma"/>
            <family val="2"/>
          </rPr>
          <t>Hier soll der Wochentag in der Form Mo, Di, Mi… des Datums, welches in der Spalte B eingegeben wurde, angezeigt werden</t>
        </r>
      </text>
    </comment>
    <comment ref="E6" authorId="0">
      <text>
        <r>
          <rPr>
            <b/>
            <sz val="8"/>
            <rFont val="Tahoma"/>
            <family val="2"/>
          </rPr>
          <t>Formatieren Sie diese Zellen so, dass eine Zeitdauer wie z.B. 07:30 eingegeben werden kann.</t>
        </r>
      </text>
    </comment>
    <comment ref="E27" authorId="0">
      <text>
        <r>
          <rPr>
            <b/>
            <sz val="8"/>
            <rFont val="Tahoma"/>
            <family val="2"/>
          </rPr>
          <t>Total in Stunden und Minuten, also z.B. 38:45</t>
        </r>
      </text>
    </comment>
  </commentList>
</comments>
</file>

<file path=xl/comments12.xml><?xml version="1.0" encoding="utf-8"?>
<comments xmlns="http://schemas.openxmlformats.org/spreadsheetml/2006/main">
  <authors>
    <author>r.hotz</author>
  </authors>
  <commentList>
    <comment ref="E6" authorId="0">
      <text>
        <r>
          <rPr>
            <b/>
            <sz val="8"/>
            <rFont val="Tahoma"/>
            <family val="2"/>
          </rPr>
          <t>Die hier hinterlegte Formel soll die in der Spalte D eingegebene Dauer dezimal anzeigen.
Z.B. für 07:30 also 7.5</t>
        </r>
      </text>
    </comment>
    <comment ref="E27" authorId="0">
      <text>
        <r>
          <rPr>
            <b/>
            <sz val="8"/>
            <rFont val="Tahoma"/>
            <family val="2"/>
          </rPr>
          <t>Total in Dezimal-Stunden, also z.B. 38.75</t>
        </r>
      </text>
    </comment>
    <comment ref="F6" authorId="0">
      <text>
        <r>
          <rPr>
            <b/>
            <sz val="8"/>
            <rFont val="Tahoma"/>
            <family val="2"/>
          </rPr>
          <t>Hier soll Stundensatz * Arbeitsdauer (dezimal) berechnet werden - aber nur, wenn in Spalte D auch eine Arbeitsdauer eingegeben wurde.</t>
        </r>
      </text>
    </comment>
  </commentList>
</comments>
</file>

<file path=xl/comments14.xml><?xml version="1.0" encoding="utf-8"?>
<comments xmlns="http://schemas.openxmlformats.org/spreadsheetml/2006/main">
  <authors>
    <author>r.hotz</author>
  </authors>
  <commentList>
    <comment ref="G6" authorId="0">
      <text>
        <r>
          <rPr>
            <b/>
            <sz val="8"/>
            <rFont val="Tahoma"/>
            <family val="2"/>
          </rPr>
          <t>Wenn "Beginn" und "Ende" angegeben sind, soll hier die Dauer von Beginn bis Ende berechnet werden.
Wenn in der Spalte "Ende" nichts angegeben ist, soll die Zahl in der Spalte "Beginn" als Arbeitsdauer verstanden werden.
Wenn in der Spalte "Pause" eine Dauer angegeben ist, soll diese von der Arbeitsdauer abezogen werden.</t>
        </r>
      </text>
    </comment>
  </commentList>
</comments>
</file>

<file path=xl/comments4.xml><?xml version="1.0" encoding="utf-8"?>
<comments xmlns="http://schemas.openxmlformats.org/spreadsheetml/2006/main">
  <authors>
    <author>r.hotz</author>
  </authors>
  <commentList>
    <comment ref="G3" authorId="0">
      <text>
        <r>
          <rPr>
            <b/>
            <sz val="8"/>
            <rFont val="Tahoma"/>
            <family val="2"/>
          </rPr>
          <t>BMI (Body-Mass-Index):
Gewicht [kg] / Grösse [m]</t>
        </r>
        <r>
          <rPr>
            <b/>
            <vertAlign val="superscript"/>
            <sz val="8"/>
            <rFont val="Tahoma"/>
            <family val="2"/>
          </rPr>
          <t>2</t>
        </r>
        <r>
          <rPr>
            <b/>
            <sz val="8"/>
            <rFont val="Tahoma"/>
            <family val="2"/>
          </rPr>
          <t xml:space="preserve">
</t>
        </r>
      </text>
    </comment>
  </commentList>
</comments>
</file>

<file path=xl/comments5.xml><?xml version="1.0" encoding="utf-8"?>
<comments xmlns="http://schemas.openxmlformats.org/spreadsheetml/2006/main">
  <authors>
    <author>r.hotz</author>
  </authors>
  <commentList>
    <comment ref="G1" authorId="0">
      <text>
        <r>
          <rPr>
            <b/>
            <sz val="8"/>
            <rFont val="Tahoma"/>
            <family val="2"/>
          </rPr>
          <t>BMI (Body-Mass-Index):
Gewicht [kg] / Grösse [m]</t>
        </r>
        <r>
          <rPr>
            <b/>
            <vertAlign val="superscript"/>
            <sz val="8"/>
            <rFont val="Tahoma"/>
            <family val="2"/>
          </rPr>
          <t>2</t>
        </r>
        <r>
          <rPr>
            <b/>
            <sz val="8"/>
            <rFont val="Tahoma"/>
            <family val="2"/>
          </rPr>
          <t xml:space="preserve">
</t>
        </r>
      </text>
    </comment>
  </commentList>
</comments>
</file>

<file path=xl/comments6.xml><?xml version="1.0" encoding="utf-8"?>
<comments xmlns="http://schemas.openxmlformats.org/spreadsheetml/2006/main">
  <authors>
    <author>r.hotz</author>
  </authors>
  <commentList>
    <comment ref="G1" authorId="0">
      <text>
        <r>
          <rPr>
            <b/>
            <sz val="8"/>
            <rFont val="Tahoma"/>
            <family val="2"/>
          </rPr>
          <t>BMI (Body-Mass-Index):
Gewicht [kg] / Grösse [m]</t>
        </r>
        <r>
          <rPr>
            <b/>
            <vertAlign val="superscript"/>
            <sz val="8"/>
            <rFont val="Tahoma"/>
            <family val="2"/>
          </rPr>
          <t>2</t>
        </r>
        <r>
          <rPr>
            <b/>
            <sz val="8"/>
            <rFont val="Tahoma"/>
            <family val="2"/>
          </rPr>
          <t xml:space="preserve">
</t>
        </r>
      </text>
    </comment>
  </commentList>
</comments>
</file>

<file path=xl/sharedStrings.xml><?xml version="1.0" encoding="utf-8"?>
<sst xmlns="http://schemas.openxmlformats.org/spreadsheetml/2006/main" count="6611" uniqueCount="103">
  <si>
    <t>Anzahl Zahlen</t>
  </si>
  <si>
    <t>Standardabweichung</t>
  </si>
  <si>
    <t>Anzahl Zeilen</t>
  </si>
  <si>
    <t>Anzahl Zeichen, die in einem Kennwort verwendet werden können</t>
  </si>
  <si>
    <t>Dauer einer Kennwort-Prüfung in Milli-Sekunden</t>
  </si>
  <si>
    <t>Länge des Kennworts</t>
  </si>
  <si>
    <t>Anzahl mögliche Kennworte</t>
  </si>
  <si>
    <t>Milli-Sekunden</t>
  </si>
  <si>
    <t>Sekunden</t>
  </si>
  <si>
    <t>Minuten</t>
  </si>
  <si>
    <t>Stunden</t>
  </si>
  <si>
    <t>Tage</t>
  </si>
  <si>
    <t>Monate</t>
  </si>
  <si>
    <t>Jahre</t>
  </si>
  <si>
    <t>Menschheitsgeschichten (15'000 Jahre)</t>
  </si>
  <si>
    <t>Universums-Alter (10 Mrd. Jahre)</t>
  </si>
  <si>
    <t>Dauer einer vollständigen Kennwort-Suche</t>
  </si>
  <si>
    <t>Erfolgsrechnung mit Budgetvergleich</t>
  </si>
  <si>
    <t>Warenverkauf</t>
  </si>
  <si>
    <t>Wareneinkauf</t>
  </si>
  <si>
    <t>Bruttogewinn</t>
  </si>
  <si>
    <t>Miete</t>
  </si>
  <si>
    <t>Löhne</t>
  </si>
  <si>
    <t>Sonstiges</t>
  </si>
  <si>
    <t>Total Aufwand</t>
  </si>
  <si>
    <t>Budget</t>
  </si>
  <si>
    <t>Effektiv</t>
  </si>
  <si>
    <t>Abweichung</t>
  </si>
  <si>
    <t>Gewinn Fr.</t>
  </si>
  <si>
    <t>Fr.</t>
  </si>
  <si>
    <t>%</t>
  </si>
  <si>
    <t>Gewinn in % des Warenverkaufs</t>
  </si>
  <si>
    <t>Dauer einer Kennwort-Prüfung in Millisekunden</t>
  </si>
  <si>
    <t>Stundensatz</t>
  </si>
  <si>
    <t>Arbeitszeitnachweis/-abrechnung</t>
  </si>
  <si>
    <t>Datum</t>
  </si>
  <si>
    <t>Pos.</t>
  </si>
  <si>
    <t>Tag</t>
  </si>
  <si>
    <t>Uhrzeit Beginn</t>
  </si>
  <si>
    <t>Uhrzeit Ende</t>
  </si>
  <si>
    <t>Pausen (hh:mm)</t>
  </si>
  <si>
    <t>Arbeitsdauer (hh:mm)</t>
  </si>
  <si>
    <t>Arbeitsdauer (dezimal)</t>
  </si>
  <si>
    <t>Nettobetrag</t>
  </si>
  <si>
    <t>Kommentar</t>
  </si>
  <si>
    <t>Gesamtbetrag</t>
  </si>
  <si>
    <t>Ort, Datum</t>
  </si>
  <si>
    <t>Genehmigt:</t>
  </si>
  <si>
    <t>Gesamtarbeitszeit:</t>
  </si>
  <si>
    <t/>
  </si>
  <si>
    <t>Menge</t>
  </si>
  <si>
    <t>Preis</t>
  </si>
  <si>
    <t>gerundete Kosten</t>
  </si>
  <si>
    <t>Total</t>
  </si>
  <si>
    <t>nicht gerundete Kosten, mit 2 Nachkomma-stellen</t>
  </si>
  <si>
    <t>nicht gerundete Kosten, mit 4 Nachkomma-stellen</t>
  </si>
  <si>
    <t>Arbeitszeitnachweis</t>
  </si>
  <si>
    <t>Einfache Formeln: Summen, Differenzen, Prozentwerte // Einfache Formatierungen: Prozentzahlen</t>
  </si>
  <si>
    <t>Standard-Formeln: Anzahl … Mittelwert // Spezielle Formeln: Formeleditor // Formeln auf Zellen verteilen</t>
  </si>
  <si>
    <t>Absolute und relative Zellbezüge // Bedingte Formatierung // Fenster fixieren</t>
  </si>
  <si>
    <t>Beträge runden // Umgang mit Rundungsfehlern</t>
  </si>
  <si>
    <t>Datums-und Stunden-Werte formatieren // Stundenwerte summieren</t>
  </si>
  <si>
    <t>Umrechnen von Datums-Werten in dezimale Werte // Repetition absolute - relative Zellbezüge</t>
  </si>
  <si>
    <t>Verschachtelte WENN-Prüfungen</t>
  </si>
  <si>
    <t>auf 5 Rp runden mit Formel</t>
  </si>
  <si>
    <t>Grösse</t>
  </si>
  <si>
    <t>Gewicht</t>
  </si>
  <si>
    <t>Augen</t>
  </si>
  <si>
    <t>Haare</t>
  </si>
  <si>
    <t>Geschlecht</t>
  </si>
  <si>
    <t>braun</t>
  </si>
  <si>
    <t>w</t>
  </si>
  <si>
    <t>blau</t>
  </si>
  <si>
    <t>blond</t>
  </si>
  <si>
    <t>grün</t>
  </si>
  <si>
    <t>m</t>
  </si>
  <si>
    <t>schwarz</t>
  </si>
  <si>
    <t>rot</t>
  </si>
  <si>
    <t>-</t>
  </si>
  <si>
    <t>BMI</t>
  </si>
  <si>
    <t>Summe aller Gewichte</t>
  </si>
  <si>
    <t>Grösste Person</t>
  </si>
  <si>
    <t>Kleinste Person</t>
  </si>
  <si>
    <t>Durchschnittsgewicht</t>
  </si>
  <si>
    <t>Klae</t>
  </si>
  <si>
    <t>HO02</t>
  </si>
  <si>
    <t>HO01</t>
  </si>
  <si>
    <t>FM02B</t>
  </si>
  <si>
    <t>FM02A</t>
  </si>
  <si>
    <t>FM00</t>
  </si>
  <si>
    <t>MF99</t>
  </si>
  <si>
    <t>HO00</t>
  </si>
  <si>
    <t>FM01</t>
  </si>
  <si>
    <t>LM03</t>
  </si>
  <si>
    <t>HO03</t>
  </si>
  <si>
    <t>FM03</t>
  </si>
  <si>
    <t>BT03</t>
  </si>
  <si>
    <t>LM04</t>
  </si>
  <si>
    <t>FM04</t>
  </si>
  <si>
    <t>UI04</t>
  </si>
  <si>
    <t>BT04</t>
  </si>
  <si>
    <t>Anzahl Zahlen (Grösse, Gewicht)</t>
  </si>
  <si>
    <t>Standardabweichung (Gewicht)</t>
  </si>
</sst>
</file>

<file path=xl/styles.xml><?xml version="1.0" encoding="utf-8"?>
<styleSheet xmlns="http://schemas.openxmlformats.org/spreadsheetml/2006/main">
  <numFmts count="5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_ * #,##0.000_ ;_ * \-#,##0.000_ ;_ * &quot;-&quot;??_ ;_ @_ "/>
    <numFmt numFmtId="175" formatCode="_ * #,##0.0_ ;_ * \-#,##0.0_ ;_ * &quot;-&quot;??_ ;_ @_ "/>
    <numFmt numFmtId="176" formatCode="_ * #,##0_ ;_ * \-#,##0_ ;_ * &quot;-&quot;??_ ;_ @_ "/>
    <numFmt numFmtId="177" formatCode="0.0%"/>
    <numFmt numFmtId="178" formatCode="0.0"/>
    <numFmt numFmtId="179" formatCode="0.000"/>
    <numFmt numFmtId="180" formatCode="0.0000"/>
    <numFmt numFmtId="181" formatCode="0.00000"/>
    <numFmt numFmtId="182" formatCode="#,##0\ &quot;DM&quot;;\-#,##0\ &quot;DM&quot;"/>
    <numFmt numFmtId="183" formatCode="#,##0\ &quot;DM&quot;;[Red]\-#,##0\ &quot;DM&quot;"/>
    <numFmt numFmtId="184" formatCode="#,##0.00\ &quot;DM&quot;;\-#,##0.00\ &quot;DM&quot;"/>
    <numFmt numFmtId="185" formatCode="#,##0.00\ &quot;DM&quot;;[Red]\-#,##0.00\ &quot;DM&quot;"/>
    <numFmt numFmtId="186" formatCode="_-* #,##0\ &quot;DM&quot;_-;\-* #,##0\ &quot;DM&quot;_-;_-* &quot;-&quot;\ &quot;DM&quot;_-;_-@_-"/>
    <numFmt numFmtId="187" formatCode="_-* #,##0\ _D_M_-;\-* #,##0\ _D_M_-;_-* &quot;-&quot;\ _D_M_-;_-@_-"/>
    <numFmt numFmtId="188" formatCode="_-* #,##0.00\ &quot;DM&quot;_-;\-* #,##0.00\ &quot;DM&quot;_-;_-* &quot;-&quot;??\ &quot;DM&quot;_-;_-@_-"/>
    <numFmt numFmtId="189" formatCode="_-* #,##0.00\ _D_M_-;\-* #,##0.00\ _D_M_-;_-* &quot;-&quot;??\ _D_M_-;_-@_-"/>
    <numFmt numFmtId="190" formatCode="h:mm"/>
    <numFmt numFmtId="191" formatCode="dddd"/>
    <numFmt numFmtId="192" formatCode="[h]:mm"/>
    <numFmt numFmtId="193" formatCode="mmmm\ yy"/>
    <numFmt numFmtId="194" formatCode="ddd"/>
    <numFmt numFmtId="195" formatCode="[$-807]dddd\,\ d\.\ mmmm\ yyyy"/>
    <numFmt numFmtId="196" formatCode="hh/mm"/>
    <numFmt numFmtId="197" formatCode="[hh]:mm"/>
    <numFmt numFmtId="198" formatCode="_(&quot;DM&quot;* #,##0.00_);_(&quot;DM&quot;* \(#,##0.00\);_(&quot;DM&quot;* &quot;-&quot;??_);_(@_)"/>
    <numFmt numFmtId="199" formatCode=";;;"/>
    <numFmt numFmtId="200" formatCode="_ &quot;Fr.&quot;\ * #,##0.000_ ;_ &quot;Fr.&quot;\ * \-#,##0.000_ ;_ &quot;Fr.&quot;\ * &quot;-&quot;??_ ;_ @_ "/>
    <numFmt numFmtId="201" formatCode="_ &quot;Fr.&quot;\ * #,##0.0000_ ;_ &quot;Fr.&quot;\ * \-#,##0.0000_ ;_ &quot;Fr.&quot;\ * &quot;-&quot;??_ ;_ @_ "/>
    <numFmt numFmtId="202" formatCode="_ &quot;Fr.&quot;\ * #,##0.00000_ ;_ &quot;Fr.&quot;\ * \-#,##0.00000_ ;_ &quot;Fr.&quot;\ * &quot;-&quot;??_ ;_ @_ "/>
    <numFmt numFmtId="203" formatCode="_ &quot;Fr.&quot;\ * #,##0.000000_ ;_ &quot;Fr.&quot;\ * \-#,##0.000000_ ;_ &quot;Fr.&quot;\ * &quot;-&quot;??_ ;_ @_ "/>
    <numFmt numFmtId="204" formatCode="_ &quot;Fr.&quot;\ * #,##0.0000000_ ;_ &quot;Fr.&quot;\ * \-#,##0.0000000_ ;_ &quot;Fr.&quot;\ * &quot;-&quot;??_ ;_ @_ "/>
    <numFmt numFmtId="205" formatCode="0.000000"/>
  </numFmts>
  <fonts count="6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4"/>
      <name val="Arial"/>
      <family val="2"/>
    </font>
    <font>
      <b/>
      <i/>
      <sz val="10"/>
      <name val="Arial"/>
      <family val="2"/>
    </font>
    <font>
      <i/>
      <sz val="10"/>
      <name val="Arial"/>
      <family val="2"/>
    </font>
    <font>
      <sz val="10"/>
      <name val="Comic Sans MS"/>
      <family val="4"/>
    </font>
    <font>
      <b/>
      <sz val="10"/>
      <name val="Comic Sans MS"/>
      <family val="4"/>
    </font>
    <font>
      <b/>
      <sz val="16"/>
      <name val="Comic Sans MS"/>
      <family val="4"/>
    </font>
    <font>
      <sz val="8"/>
      <name val="Tahoma"/>
      <family val="2"/>
    </font>
    <font>
      <b/>
      <sz val="8"/>
      <name val="Tahoma"/>
      <family val="2"/>
    </font>
    <font>
      <sz val="14"/>
      <color indexed="58"/>
      <name val="Arial Black"/>
      <family val="2"/>
    </font>
    <font>
      <i/>
      <sz val="14"/>
      <color indexed="58"/>
      <name val="Arial Black"/>
      <family val="2"/>
    </font>
    <font>
      <sz val="14"/>
      <color indexed="60"/>
      <name val="Arial Black"/>
      <family val="2"/>
    </font>
    <font>
      <i/>
      <sz val="14"/>
      <color indexed="60"/>
      <name val="Arial Black"/>
      <family val="2"/>
    </font>
    <font>
      <b/>
      <sz val="9"/>
      <name val="Geneva"/>
      <family val="0"/>
    </font>
    <font>
      <sz val="9"/>
      <name val="Geneva"/>
      <family val="0"/>
    </font>
    <font>
      <b/>
      <vertAlign val="superscrip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10"/>
      <color indexed="8"/>
      <name val="Arial"/>
      <family val="2"/>
    </font>
    <font>
      <sz val="14"/>
      <color indexed="8"/>
      <name val="Arial"/>
      <family val="2"/>
    </font>
    <font>
      <b/>
      <sz val="14"/>
      <color indexed="8"/>
      <name val="Calibri"/>
      <family val="2"/>
    </font>
    <font>
      <sz val="10"/>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thick">
        <color indexed="58"/>
      </bottom>
    </border>
    <border>
      <left>
        <color indexed="63"/>
      </left>
      <right>
        <color indexed="63"/>
      </right>
      <top>
        <color indexed="63"/>
      </top>
      <bottom style="thick">
        <color indexed="6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56">
    <xf numFmtId="0" fontId="0" fillId="0" borderId="0" xfId="0" applyAlignment="1">
      <alignment/>
    </xf>
    <xf numFmtId="0" fontId="0" fillId="33" borderId="0" xfId="0" applyFill="1" applyAlignment="1">
      <alignment/>
    </xf>
    <xf numFmtId="0" fontId="4" fillId="33" borderId="0" xfId="0" applyFont="1" applyFill="1" applyAlignment="1">
      <alignment/>
    </xf>
    <xf numFmtId="0" fontId="4" fillId="0" borderId="0" xfId="0" applyFont="1" applyAlignment="1">
      <alignment horizontal="center" textRotation="90"/>
    </xf>
    <xf numFmtId="0" fontId="4" fillId="0" borderId="0" xfId="0" applyFont="1" applyAlignment="1">
      <alignment horizontal="center"/>
    </xf>
    <xf numFmtId="0" fontId="4" fillId="34" borderId="0" xfId="0" applyFont="1" applyFill="1" applyAlignment="1">
      <alignment/>
    </xf>
    <xf numFmtId="43" fontId="0" fillId="0" borderId="0" xfId="42" applyFont="1" applyAlignment="1">
      <alignment/>
    </xf>
    <xf numFmtId="176" fontId="0" fillId="0" borderId="0" xfId="42" applyNumberFormat="1" applyFont="1" applyAlignment="1">
      <alignment/>
    </xf>
    <xf numFmtId="0" fontId="4" fillId="0" borderId="0" xfId="0" applyFont="1" applyAlignment="1">
      <alignment horizontal="right"/>
    </xf>
    <xf numFmtId="0" fontId="6" fillId="0" borderId="0" xfId="0" applyFont="1" applyAlignment="1">
      <alignment/>
    </xf>
    <xf numFmtId="176" fontId="0" fillId="34" borderId="0" xfId="42" applyNumberFormat="1" applyFont="1" applyFill="1" applyAlignment="1">
      <alignment/>
    </xf>
    <xf numFmtId="176" fontId="0" fillId="33" borderId="0" xfId="42" applyNumberFormat="1" applyFont="1" applyFill="1" applyAlignment="1">
      <alignment/>
    </xf>
    <xf numFmtId="176" fontId="0" fillId="34" borderId="0" xfId="42" applyNumberFormat="1" applyFill="1" applyAlignment="1">
      <alignment/>
    </xf>
    <xf numFmtId="176" fontId="0" fillId="33" borderId="0" xfId="42" applyNumberFormat="1" applyFill="1" applyAlignment="1">
      <alignment/>
    </xf>
    <xf numFmtId="176" fontId="0" fillId="0" borderId="0" xfId="42" applyNumberFormat="1" applyAlignment="1">
      <alignment/>
    </xf>
    <xf numFmtId="176" fontId="0" fillId="0" borderId="0" xfId="42" applyNumberFormat="1" applyFill="1" applyAlignment="1">
      <alignment/>
    </xf>
    <xf numFmtId="176" fontId="0" fillId="0" borderId="0" xfId="42" applyNumberFormat="1" applyFont="1" applyFill="1" applyAlignment="1">
      <alignment/>
    </xf>
    <xf numFmtId="176" fontId="4" fillId="33" borderId="0" xfId="42" applyNumberFormat="1" applyFont="1" applyFill="1" applyAlignment="1">
      <alignment/>
    </xf>
    <xf numFmtId="0" fontId="4" fillId="0" borderId="0" xfId="0" applyFont="1" applyAlignment="1">
      <alignment/>
    </xf>
    <xf numFmtId="176" fontId="4" fillId="0" borderId="0" xfId="42" applyNumberFormat="1" applyFont="1" applyAlignment="1">
      <alignment/>
    </xf>
    <xf numFmtId="176" fontId="7" fillId="33" borderId="0" xfId="0" applyNumberFormat="1" applyFont="1" applyFill="1" applyAlignment="1">
      <alignment/>
    </xf>
    <xf numFmtId="176" fontId="7" fillId="0" borderId="0" xfId="0" applyNumberFormat="1" applyFont="1" applyFill="1" applyAlignment="1">
      <alignment/>
    </xf>
    <xf numFmtId="0" fontId="7" fillId="0" borderId="0" xfId="0" applyFont="1" applyAlignment="1">
      <alignment/>
    </xf>
    <xf numFmtId="10" fontId="7" fillId="33" borderId="0" xfId="51" applyNumberFormat="1" applyFont="1" applyFill="1" applyAlignment="1">
      <alignment/>
    </xf>
    <xf numFmtId="10" fontId="7" fillId="0" borderId="0" xfId="51" applyNumberFormat="1" applyFont="1" applyFill="1" applyAlignment="1">
      <alignment/>
    </xf>
    <xf numFmtId="0" fontId="8" fillId="0" borderId="0" xfId="0" applyFont="1" applyAlignment="1">
      <alignment/>
    </xf>
    <xf numFmtId="176" fontId="8" fillId="33" borderId="0" xfId="42" applyNumberFormat="1" applyFont="1" applyFill="1" applyAlignment="1">
      <alignment/>
    </xf>
    <xf numFmtId="176" fontId="8" fillId="0" borderId="0" xfId="42" applyNumberFormat="1" applyFont="1" applyAlignment="1">
      <alignment/>
    </xf>
    <xf numFmtId="176" fontId="7" fillId="33" borderId="0" xfId="42" applyNumberFormat="1" applyFont="1" applyFill="1" applyAlignment="1">
      <alignment/>
    </xf>
    <xf numFmtId="176" fontId="8" fillId="0" borderId="0" xfId="42" applyNumberFormat="1" applyFont="1" applyFill="1" applyAlignment="1">
      <alignment/>
    </xf>
    <xf numFmtId="176" fontId="7" fillId="0" borderId="0" xfId="42" applyNumberFormat="1" applyFont="1" applyAlignment="1">
      <alignment/>
    </xf>
    <xf numFmtId="10" fontId="8" fillId="33" borderId="0" xfId="51" applyNumberFormat="1" applyFont="1" applyFill="1" applyAlignment="1">
      <alignment/>
    </xf>
    <xf numFmtId="10" fontId="8" fillId="0" borderId="0" xfId="51" applyNumberFormat="1" applyFont="1" applyFill="1" applyAlignment="1">
      <alignment/>
    </xf>
    <xf numFmtId="0" fontId="4" fillId="0" borderId="0" xfId="0" applyFont="1" applyFill="1" applyAlignment="1">
      <alignment/>
    </xf>
    <xf numFmtId="0" fontId="0" fillId="0" borderId="0" xfId="0" applyFill="1" applyAlignment="1">
      <alignment/>
    </xf>
    <xf numFmtId="179" fontId="4" fillId="34" borderId="0" xfId="0" applyNumberFormat="1" applyFont="1" applyFill="1" applyAlignment="1">
      <alignment/>
    </xf>
    <xf numFmtId="0" fontId="9" fillId="0" borderId="0" xfId="0" applyFont="1" applyAlignment="1">
      <alignment/>
    </xf>
    <xf numFmtId="0" fontId="10" fillId="35" borderId="0" xfId="0" applyFont="1" applyFill="1" applyAlignment="1">
      <alignment horizontal="right"/>
    </xf>
    <xf numFmtId="0" fontId="11" fillId="0" borderId="0" xfId="0" applyFont="1" applyAlignment="1">
      <alignment/>
    </xf>
    <xf numFmtId="0" fontId="10" fillId="36" borderId="10" xfId="0" applyFont="1" applyFill="1" applyBorder="1" applyAlignment="1">
      <alignment horizontal="center"/>
    </xf>
    <xf numFmtId="0" fontId="10" fillId="36" borderId="11" xfId="0" applyFont="1" applyFill="1" applyBorder="1" applyAlignment="1">
      <alignment horizontal="center"/>
    </xf>
    <xf numFmtId="0" fontId="10" fillId="36" borderId="11" xfId="0" applyFont="1" applyFill="1" applyBorder="1" applyAlignment="1">
      <alignment horizontal="center" wrapText="1"/>
    </xf>
    <xf numFmtId="0" fontId="10" fillId="36" borderId="12" xfId="0" applyFont="1" applyFill="1" applyBorder="1" applyAlignment="1">
      <alignment horizontal="center"/>
    </xf>
    <xf numFmtId="0" fontId="10" fillId="0" borderId="0" xfId="0" applyFont="1" applyAlignment="1">
      <alignment horizontal="center"/>
    </xf>
    <xf numFmtId="0" fontId="9" fillId="0" borderId="13" xfId="0" applyFont="1" applyBorder="1" applyAlignment="1">
      <alignment/>
    </xf>
    <xf numFmtId="14" fontId="9" fillId="0" borderId="14" xfId="0" applyNumberFormat="1" applyFont="1" applyBorder="1" applyAlignment="1">
      <alignment/>
    </xf>
    <xf numFmtId="0" fontId="9" fillId="0" borderId="15" xfId="0" applyFont="1" applyBorder="1" applyAlignment="1">
      <alignment/>
    </xf>
    <xf numFmtId="0" fontId="9" fillId="0" borderId="16" xfId="0" applyFont="1" applyBorder="1" applyAlignment="1">
      <alignment/>
    </xf>
    <xf numFmtId="14" fontId="9" fillId="0" borderId="17" xfId="0" applyNumberFormat="1" applyFont="1" applyBorder="1" applyAlignment="1">
      <alignment/>
    </xf>
    <xf numFmtId="0" fontId="9" fillId="0" borderId="18" xfId="0" applyFont="1" applyBorder="1" applyAlignment="1">
      <alignment/>
    </xf>
    <xf numFmtId="0" fontId="9" fillId="0" borderId="17" xfId="0"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37" borderId="0" xfId="0" applyFont="1" applyFill="1" applyAlignment="1">
      <alignment/>
    </xf>
    <xf numFmtId="192" fontId="9" fillId="37" borderId="0" xfId="0" applyNumberFormat="1" applyFont="1" applyFill="1" applyAlignment="1">
      <alignment/>
    </xf>
    <xf numFmtId="2" fontId="9" fillId="37" borderId="0" xfId="0" applyNumberFormat="1" applyFont="1" applyFill="1" applyAlignment="1">
      <alignment/>
    </xf>
    <xf numFmtId="0" fontId="9" fillId="0" borderId="0" xfId="0" applyFont="1" applyFill="1" applyAlignment="1">
      <alignment/>
    </xf>
    <xf numFmtId="192" fontId="9" fillId="0" borderId="0" xfId="0" applyNumberFormat="1" applyFont="1" applyFill="1" applyAlignment="1">
      <alignment/>
    </xf>
    <xf numFmtId="2" fontId="9" fillId="0" borderId="0" xfId="0" applyNumberFormat="1" applyFont="1" applyFill="1" applyAlignment="1">
      <alignment/>
    </xf>
    <xf numFmtId="0" fontId="10" fillId="0" borderId="22" xfId="0" applyFont="1" applyBorder="1" applyAlignment="1">
      <alignment horizontal="center"/>
    </xf>
    <xf numFmtId="0" fontId="9" fillId="0" borderId="23" xfId="0" applyFont="1" applyBorder="1" applyAlignment="1">
      <alignment/>
    </xf>
    <xf numFmtId="0" fontId="9" fillId="0" borderId="0" xfId="0" applyFont="1" applyBorder="1" applyAlignment="1">
      <alignment/>
    </xf>
    <xf numFmtId="0" fontId="9" fillId="0" borderId="0" xfId="0" applyFont="1" applyAlignment="1">
      <alignment horizontal="right"/>
    </xf>
    <xf numFmtId="197" fontId="9" fillId="33" borderId="14" xfId="0" applyNumberFormat="1" applyFont="1" applyFill="1" applyBorder="1" applyAlignment="1">
      <alignment/>
    </xf>
    <xf numFmtId="2" fontId="9" fillId="33" borderId="14" xfId="0" applyNumberFormat="1" applyFont="1" applyFill="1" applyBorder="1" applyAlignment="1">
      <alignment/>
    </xf>
    <xf numFmtId="197" fontId="9" fillId="33" borderId="17" xfId="0" applyNumberFormat="1" applyFont="1" applyFill="1" applyBorder="1" applyAlignment="1">
      <alignment/>
    </xf>
    <xf numFmtId="2" fontId="9" fillId="33" borderId="17" xfId="0" applyNumberFormat="1" applyFont="1" applyFill="1" applyBorder="1" applyAlignment="1">
      <alignment/>
    </xf>
    <xf numFmtId="197" fontId="9" fillId="33" borderId="20" xfId="0" applyNumberFormat="1" applyFont="1" applyFill="1" applyBorder="1" applyAlignment="1">
      <alignment/>
    </xf>
    <xf numFmtId="2" fontId="9" fillId="33" borderId="20" xfId="0" applyNumberFormat="1" applyFont="1" applyFill="1" applyBorder="1" applyAlignment="1">
      <alignment/>
    </xf>
    <xf numFmtId="2" fontId="9" fillId="33" borderId="0" xfId="0" applyNumberFormat="1" applyFont="1" applyFill="1" applyAlignment="1">
      <alignment/>
    </xf>
    <xf numFmtId="197" fontId="9" fillId="33" borderId="0" xfId="0" applyNumberFormat="1" applyFont="1" applyFill="1" applyAlignment="1">
      <alignment/>
    </xf>
    <xf numFmtId="0" fontId="9" fillId="33" borderId="0" xfId="0" applyFont="1" applyFill="1" applyAlignment="1">
      <alignment/>
    </xf>
    <xf numFmtId="194" fontId="9" fillId="33" borderId="14" xfId="0" applyNumberFormat="1" applyFont="1" applyFill="1" applyBorder="1" applyAlignment="1">
      <alignment/>
    </xf>
    <xf numFmtId="194" fontId="9" fillId="33" borderId="17" xfId="0" applyNumberFormat="1" applyFont="1" applyFill="1" applyBorder="1" applyAlignment="1">
      <alignment/>
    </xf>
    <xf numFmtId="194" fontId="9" fillId="33" borderId="20" xfId="0" applyNumberFormat="1" applyFont="1" applyFill="1" applyBorder="1" applyAlignment="1">
      <alignment/>
    </xf>
    <xf numFmtId="20" fontId="9" fillId="34" borderId="14" xfId="0" applyNumberFormat="1" applyFont="1" applyFill="1" applyBorder="1" applyAlignment="1">
      <alignment/>
    </xf>
    <xf numFmtId="197" fontId="9" fillId="34" borderId="14" xfId="0" applyNumberFormat="1" applyFont="1" applyFill="1" applyBorder="1" applyAlignment="1">
      <alignment/>
    </xf>
    <xf numFmtId="20" fontId="9" fillId="34" borderId="17" xfId="0" applyNumberFormat="1" applyFont="1" applyFill="1" applyBorder="1" applyAlignment="1">
      <alignment/>
    </xf>
    <xf numFmtId="197" fontId="9" fillId="34" borderId="17" xfId="0" applyNumberFormat="1" applyFont="1" applyFill="1" applyBorder="1" applyAlignment="1">
      <alignment/>
    </xf>
    <xf numFmtId="20" fontId="9" fillId="34" borderId="20" xfId="0" applyNumberFormat="1" applyFont="1" applyFill="1" applyBorder="1" applyAlignment="1">
      <alignment/>
    </xf>
    <xf numFmtId="197" fontId="9" fillId="34" borderId="20" xfId="0" applyNumberFormat="1" applyFont="1" applyFill="1" applyBorder="1" applyAlignment="1">
      <alignment/>
    </xf>
    <xf numFmtId="169" fontId="0" fillId="0" borderId="0" xfId="59" applyFont="1" applyAlignment="1">
      <alignment/>
    </xf>
    <xf numFmtId="169" fontId="0" fillId="0" borderId="0" xfId="0" applyNumberFormat="1" applyAlignment="1">
      <alignment/>
    </xf>
    <xf numFmtId="0" fontId="4" fillId="0" borderId="24" xfId="0" applyFont="1" applyBorder="1" applyAlignment="1">
      <alignment/>
    </xf>
    <xf numFmtId="169" fontId="4" fillId="0" borderId="24" xfId="0" applyNumberFormat="1" applyFont="1" applyBorder="1" applyAlignment="1">
      <alignment/>
    </xf>
    <xf numFmtId="201" fontId="0" fillId="0" borderId="0" xfId="0" applyNumberFormat="1" applyAlignment="1">
      <alignment/>
    </xf>
    <xf numFmtId="201" fontId="4" fillId="0" borderId="24" xfId="0" applyNumberFormat="1" applyFont="1" applyBorder="1" applyAlignment="1">
      <alignment/>
    </xf>
    <xf numFmtId="2" fontId="0" fillId="0" borderId="0" xfId="0" applyNumberFormat="1" applyAlignment="1">
      <alignment/>
    </xf>
    <xf numFmtId="0" fontId="4" fillId="0" borderId="23" xfId="0" applyFont="1" applyBorder="1" applyAlignment="1">
      <alignment/>
    </xf>
    <xf numFmtId="0" fontId="4" fillId="0" borderId="23" xfId="0" applyFont="1" applyBorder="1" applyAlignment="1">
      <alignment horizontal="center" textRotation="90" wrapText="1"/>
    </xf>
    <xf numFmtId="0" fontId="4" fillId="0" borderId="25" xfId="0" applyFont="1" applyBorder="1" applyAlignment="1">
      <alignment/>
    </xf>
    <xf numFmtId="169" fontId="0" fillId="0" borderId="26" xfId="59" applyFont="1" applyBorder="1" applyAlignment="1">
      <alignment/>
    </xf>
    <xf numFmtId="0" fontId="4" fillId="0" borderId="27" xfId="0" applyFont="1" applyBorder="1" applyAlignment="1">
      <alignment/>
    </xf>
    <xf numFmtId="169" fontId="4" fillId="0" borderId="28" xfId="59" applyFont="1" applyBorder="1" applyAlignment="1">
      <alignment horizontal="center" textRotation="90" wrapText="1"/>
    </xf>
    <xf numFmtId="169" fontId="0" fillId="0" borderId="29" xfId="59" applyFont="1" applyBorder="1" applyAlignment="1">
      <alignment/>
    </xf>
    <xf numFmtId="169" fontId="4" fillId="0" borderId="30" xfId="59" applyFont="1" applyBorder="1" applyAlignment="1">
      <alignment/>
    </xf>
    <xf numFmtId="169" fontId="10" fillId="34" borderId="0" xfId="59" applyFont="1" applyFill="1" applyAlignment="1">
      <alignment/>
    </xf>
    <xf numFmtId="169" fontId="10" fillId="33" borderId="0" xfId="59" applyFont="1" applyFill="1" applyAlignment="1">
      <alignment/>
    </xf>
    <xf numFmtId="169" fontId="10" fillId="36" borderId="11" xfId="59" applyFont="1" applyFill="1" applyBorder="1" applyAlignment="1">
      <alignment horizontal="center"/>
    </xf>
    <xf numFmtId="169" fontId="10" fillId="33" borderId="14" xfId="59" applyFont="1" applyFill="1" applyBorder="1" applyAlignment="1">
      <alignment/>
    </xf>
    <xf numFmtId="169" fontId="10" fillId="33" borderId="17" xfId="59" applyFont="1" applyFill="1" applyBorder="1" applyAlignment="1">
      <alignment/>
    </xf>
    <xf numFmtId="169" fontId="10" fillId="33" borderId="20" xfId="59" applyFont="1" applyFill="1" applyBorder="1" applyAlignment="1">
      <alignment/>
    </xf>
    <xf numFmtId="169" fontId="9" fillId="37" borderId="0" xfId="59" applyFont="1" applyFill="1" applyAlignment="1">
      <alignment/>
    </xf>
    <xf numFmtId="169" fontId="9" fillId="0" borderId="0" xfId="59" applyFont="1" applyFill="1" applyAlignment="1">
      <alignment/>
    </xf>
    <xf numFmtId="169" fontId="10" fillId="33" borderId="22" xfId="59" applyFont="1" applyFill="1" applyBorder="1" applyAlignment="1">
      <alignment/>
    </xf>
    <xf numFmtId="169" fontId="9" fillId="0" borderId="0" xfId="59" applyFont="1" applyAlignment="1">
      <alignment/>
    </xf>
    <xf numFmtId="169" fontId="9" fillId="0" borderId="23" xfId="59" applyFont="1" applyBorder="1" applyAlignment="1">
      <alignment/>
    </xf>
    <xf numFmtId="0" fontId="10" fillId="0" borderId="0" xfId="0" applyFont="1" applyBorder="1" applyAlignment="1">
      <alignment horizontal="center"/>
    </xf>
    <xf numFmtId="14" fontId="10" fillId="33" borderId="0" xfId="59" applyNumberFormat="1" applyFont="1" applyFill="1" applyAlignment="1">
      <alignment horizontal="right"/>
    </xf>
    <xf numFmtId="194" fontId="9" fillId="0" borderId="14" xfId="0" applyNumberFormat="1" applyFont="1" applyFill="1" applyBorder="1" applyAlignment="1">
      <alignment/>
    </xf>
    <xf numFmtId="194" fontId="9" fillId="0" borderId="17" xfId="0" applyNumberFormat="1" applyFont="1" applyFill="1" applyBorder="1" applyAlignment="1">
      <alignment/>
    </xf>
    <xf numFmtId="194" fontId="9" fillId="0" borderId="20" xfId="0" applyNumberFormat="1" applyFont="1" applyFill="1" applyBorder="1" applyAlignment="1">
      <alignment/>
    </xf>
    <xf numFmtId="0" fontId="7" fillId="0" borderId="0" xfId="0" applyFont="1" applyFill="1" applyAlignment="1">
      <alignment/>
    </xf>
    <xf numFmtId="0" fontId="4" fillId="0" borderId="0" xfId="0" applyFont="1" applyFill="1" applyAlignment="1">
      <alignment horizontal="right"/>
    </xf>
    <xf numFmtId="0" fontId="7" fillId="0" borderId="0" xfId="0" applyFont="1" applyFill="1" applyAlignment="1">
      <alignment horizontal="right"/>
    </xf>
    <xf numFmtId="0" fontId="10" fillId="0" borderId="0" xfId="0" applyFont="1" applyAlignment="1">
      <alignment/>
    </xf>
    <xf numFmtId="169" fontId="10" fillId="0" borderId="0" xfId="59" applyFont="1" applyFill="1" applyAlignment="1">
      <alignment/>
    </xf>
    <xf numFmtId="197" fontId="9" fillId="0" borderId="14" xfId="0" applyNumberFormat="1" applyFont="1" applyFill="1" applyBorder="1" applyAlignment="1">
      <alignment/>
    </xf>
    <xf numFmtId="197" fontId="9" fillId="0" borderId="17" xfId="0" applyNumberFormat="1" applyFont="1" applyFill="1" applyBorder="1" applyAlignment="1">
      <alignment/>
    </xf>
    <xf numFmtId="197" fontId="9" fillId="0" borderId="20" xfId="0" applyNumberFormat="1" applyFont="1" applyFill="1" applyBorder="1" applyAlignment="1">
      <alignment/>
    </xf>
    <xf numFmtId="14" fontId="10" fillId="0" borderId="0" xfId="59" applyNumberFormat="1" applyFont="1" applyFill="1" applyAlignment="1">
      <alignment horizontal="right"/>
    </xf>
    <xf numFmtId="197" fontId="9" fillId="0" borderId="0" xfId="0" applyNumberFormat="1" applyFont="1" applyFill="1" applyAlignment="1">
      <alignment/>
    </xf>
    <xf numFmtId="205" fontId="9" fillId="0" borderId="0" xfId="0" applyNumberFormat="1" applyFont="1" applyAlignment="1">
      <alignment/>
    </xf>
    <xf numFmtId="14" fontId="10" fillId="0" borderId="0" xfId="0" applyNumberFormat="1" applyFont="1" applyFill="1" applyAlignment="1">
      <alignment/>
    </xf>
    <xf numFmtId="169" fontId="10" fillId="0" borderId="14" xfId="59" applyFont="1" applyFill="1" applyBorder="1" applyAlignment="1">
      <alignment/>
    </xf>
    <xf numFmtId="169" fontId="10" fillId="0" borderId="17" xfId="59" applyFont="1" applyFill="1" applyBorder="1" applyAlignment="1">
      <alignment/>
    </xf>
    <xf numFmtId="169" fontId="10" fillId="0" borderId="20" xfId="59" applyFont="1" applyFill="1" applyBorder="1" applyAlignment="1">
      <alignment/>
    </xf>
    <xf numFmtId="2" fontId="9" fillId="0" borderId="14" xfId="0" applyNumberFormat="1" applyFont="1" applyFill="1" applyBorder="1" applyAlignment="1">
      <alignment/>
    </xf>
    <xf numFmtId="2" fontId="9" fillId="0" borderId="17" xfId="0" applyNumberFormat="1" applyFont="1" applyFill="1" applyBorder="1" applyAlignment="1">
      <alignment/>
    </xf>
    <xf numFmtId="2" fontId="9" fillId="0" borderId="20" xfId="0" applyNumberFormat="1" applyFont="1" applyFill="1" applyBorder="1" applyAlignment="1">
      <alignment/>
    </xf>
    <xf numFmtId="169" fontId="10" fillId="0" borderId="22" xfId="59" applyFont="1" applyFill="1" applyBorder="1" applyAlignment="1">
      <alignment/>
    </xf>
    <xf numFmtId="14" fontId="10" fillId="0" borderId="0" xfId="0" applyNumberFormat="1" applyFont="1" applyFill="1" applyAlignment="1">
      <alignment horizontal="right"/>
    </xf>
    <xf numFmtId="0" fontId="14" fillId="33" borderId="31" xfId="0" applyFont="1" applyFill="1" applyBorder="1" applyAlignment="1">
      <alignment vertical="center"/>
    </xf>
    <xf numFmtId="0" fontId="15" fillId="33" borderId="31" xfId="0" applyFont="1" applyFill="1" applyBorder="1" applyAlignment="1">
      <alignment vertical="center"/>
    </xf>
    <xf numFmtId="169" fontId="14" fillId="33" borderId="31" xfId="59" applyFont="1" applyFill="1" applyBorder="1" applyAlignment="1">
      <alignment vertical="center"/>
    </xf>
    <xf numFmtId="0" fontId="16" fillId="38" borderId="32" xfId="0" applyFont="1" applyFill="1" applyBorder="1" applyAlignment="1">
      <alignment vertical="center"/>
    </xf>
    <xf numFmtId="0" fontId="17" fillId="38" borderId="32" xfId="0" applyFont="1" applyFill="1" applyBorder="1" applyAlignment="1">
      <alignment vertical="center"/>
    </xf>
    <xf numFmtId="169" fontId="16" fillId="38" borderId="32" xfId="59" applyFont="1" applyFill="1" applyBorder="1" applyAlignment="1">
      <alignment vertical="center"/>
    </xf>
    <xf numFmtId="0" fontId="19" fillId="39" borderId="0" xfId="0" applyFont="1" applyFill="1" applyAlignment="1">
      <alignment horizontal="left"/>
    </xf>
    <xf numFmtId="0" fontId="19" fillId="39" borderId="0" xfId="0" applyNumberFormat="1" applyFont="1" applyFill="1" applyAlignment="1">
      <alignment horizontal="center"/>
    </xf>
    <xf numFmtId="0" fontId="19" fillId="39" borderId="0" xfId="0" applyNumberFormat="1" applyFont="1" applyFill="1" applyAlignment="1">
      <alignment horizontal="left"/>
    </xf>
    <xf numFmtId="0" fontId="0" fillId="39" borderId="0" xfId="0" applyFill="1" applyAlignment="1">
      <alignment horizontal="center"/>
    </xf>
    <xf numFmtId="0" fontId="0" fillId="39" borderId="0" xfId="0" applyFill="1" applyAlignment="1">
      <alignment horizontal="left"/>
    </xf>
    <xf numFmtId="0" fontId="19" fillId="39" borderId="0" xfId="0" applyFont="1" applyFill="1" applyAlignment="1">
      <alignment horizontal="center"/>
    </xf>
    <xf numFmtId="0" fontId="19" fillId="39" borderId="0" xfId="0" applyFont="1" applyFill="1" applyAlignment="1">
      <alignment/>
    </xf>
    <xf numFmtId="0" fontId="19" fillId="39" borderId="0" xfId="0" applyFont="1" applyFill="1" applyAlignment="1">
      <alignment/>
    </xf>
    <xf numFmtId="0" fontId="19" fillId="33" borderId="0" xfId="0" applyNumberFormat="1" applyFont="1" applyFill="1" applyAlignment="1">
      <alignment horizontal="center"/>
    </xf>
    <xf numFmtId="0" fontId="0" fillId="33" borderId="0" xfId="0" applyFill="1" applyAlignment="1">
      <alignment horizontal="center"/>
    </xf>
    <xf numFmtId="0" fontId="19" fillId="33" borderId="0" xfId="0" applyFont="1" applyFill="1" applyAlignment="1">
      <alignment horizontal="center"/>
    </xf>
    <xf numFmtId="0" fontId="18" fillId="0" borderId="0" xfId="0" applyFont="1" applyFill="1" applyAlignment="1">
      <alignment horizontal="left"/>
    </xf>
    <xf numFmtId="0" fontId="18" fillId="0" borderId="0" xfId="0" applyNumberFormat="1" applyFont="1" applyFill="1" applyAlignment="1">
      <alignment horizontal="center"/>
    </xf>
    <xf numFmtId="0" fontId="18" fillId="0" borderId="0" xfId="0" applyNumberFormat="1" applyFont="1" applyFill="1" applyAlignment="1">
      <alignment horizontal="left"/>
    </xf>
    <xf numFmtId="178" fontId="0" fillId="33" borderId="0" xfId="0" applyNumberFormat="1" applyFill="1" applyAlignment="1">
      <alignment/>
    </xf>
    <xf numFmtId="0" fontId="0" fillId="33" borderId="0" xfId="0" applyFill="1" applyAlignment="1" applyProtection="1">
      <alignment/>
      <protection locked="0"/>
    </xf>
    <xf numFmtId="0" fontId="5" fillId="0" borderId="0" xfId="0" applyFont="1" applyAlignment="1">
      <alignment horizont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color indexed="10"/>
      </font>
    </dxf>
    <dxf>
      <font>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9.png" /><Relationship Id="rId3" Type="http://schemas.openxmlformats.org/officeDocument/2006/relationships/image" Target="../media/image8.png" /><Relationship Id="rId4" Type="http://schemas.openxmlformats.org/officeDocument/2006/relationships/image" Target="../media/image7.png" /><Relationship Id="rId5" Type="http://schemas.openxmlformats.org/officeDocument/2006/relationships/image" Target="../media/image6.png" /><Relationship Id="rId6"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3.png" /><Relationship Id="rId3" Type="http://schemas.openxmlformats.org/officeDocument/2006/relationships/image" Target="../media/image14.png" /><Relationship Id="rId4" Type="http://schemas.openxmlformats.org/officeDocument/2006/relationships/image" Target="../media/image15.png" /></Relationships>
</file>

<file path=xl/drawings/_rels/drawing8.xml.rels><?xml version="1.0" encoding="utf-8" standalone="yes"?><Relationships xmlns="http://schemas.openxmlformats.org/package/2006/relationships"><Relationship Id="rId1" Type="http://schemas.openxmlformats.org/officeDocument/2006/relationships/image" Target="../media/image21.png" /><Relationship Id="rId2" Type="http://schemas.openxmlformats.org/officeDocument/2006/relationships/image" Target="../media/image20.png" /><Relationship Id="rId3" Type="http://schemas.openxmlformats.org/officeDocument/2006/relationships/image" Target="../media/image19.png" /><Relationship Id="rId4" Type="http://schemas.openxmlformats.org/officeDocument/2006/relationships/image" Target="../media/image18.png" /><Relationship Id="rId5" Type="http://schemas.openxmlformats.org/officeDocument/2006/relationships/image" Target="../media/image17.png" /></Relationships>
</file>

<file path=xl/drawings/_rels/drawing9.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5</xdr:col>
      <xdr:colOff>466725</xdr:colOff>
      <xdr:row>10</xdr:row>
      <xdr:rowOff>57150</xdr:rowOff>
    </xdr:to>
    <xdr:sp>
      <xdr:nvSpPr>
        <xdr:cNvPr id="1" name="Textfeld 1"/>
        <xdr:cNvSpPr txBox="1">
          <a:spLocks noChangeArrowheads="1"/>
        </xdr:cNvSpPr>
      </xdr:nvSpPr>
      <xdr:spPr>
        <a:xfrm>
          <a:off x="104775" y="142875"/>
          <a:ext cx="4171950" cy="1533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400" b="1" i="0" u="none" baseline="0">
              <a:solidFill>
                <a:srgbClr val="000000"/>
              </a:solidFill>
              <a:latin typeface="Calibri"/>
              <a:ea typeface="Calibri"/>
              <a:cs typeface="Calibri"/>
            </a:rPr>
            <a:t>Aufgabensammlung zu Excel Grundlagen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Diese</a:t>
          </a:r>
          <a:r>
            <a:rPr lang="en-US" cap="none" sz="1100" b="0" i="0" u="none" baseline="0">
              <a:solidFill>
                <a:srgbClr val="000000"/>
              </a:solidFill>
              <a:latin typeface="Calibri"/>
              <a:ea typeface="Calibri"/>
              <a:cs typeface="Calibri"/>
            </a:rPr>
            <a:t> Arbeitsmappe enthält 6 Aufgaben, die Sie nach dem Studium des Kurses Excel Grundlagen lösen können.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einzelnen Aufgaben befinden sich auf den orange eingefärbten Arbeitsblättern, die Lösungen dazu auf den grün eingefärbten.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781050</xdr:colOff>
      <xdr:row>11</xdr:row>
      <xdr:rowOff>200025</xdr:rowOff>
    </xdr:from>
    <xdr:to>
      <xdr:col>9</xdr:col>
      <xdr:colOff>561975</xdr:colOff>
      <xdr:row>14</xdr:row>
      <xdr:rowOff>9525</xdr:rowOff>
    </xdr:to>
    <xdr:sp>
      <xdr:nvSpPr>
        <xdr:cNvPr id="1" name="Text Box 21"/>
        <xdr:cNvSpPr txBox="1">
          <a:spLocks noChangeArrowheads="1"/>
        </xdr:cNvSpPr>
      </xdr:nvSpPr>
      <xdr:spPr>
        <a:xfrm>
          <a:off x="3686175" y="3105150"/>
          <a:ext cx="2419350" cy="438150"/>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WENN-Prüfungen können bis zu 7-fach verschachtelt werden!</a:t>
          </a:r>
        </a:p>
      </xdr:txBody>
    </xdr:sp>
    <xdr:clientData/>
  </xdr:twoCellAnchor>
  <xdr:twoCellAnchor>
    <xdr:from>
      <xdr:col>6</xdr:col>
      <xdr:colOff>323850</xdr:colOff>
      <xdr:row>8</xdr:row>
      <xdr:rowOff>123825</xdr:rowOff>
    </xdr:from>
    <xdr:to>
      <xdr:col>8</xdr:col>
      <xdr:colOff>304800</xdr:colOff>
      <xdr:row>11</xdr:row>
      <xdr:rowOff>200025</xdr:rowOff>
    </xdr:to>
    <xdr:sp>
      <xdr:nvSpPr>
        <xdr:cNvPr id="2" name="AutoShape 22"/>
        <xdr:cNvSpPr>
          <a:spLocks/>
        </xdr:cNvSpPr>
      </xdr:nvSpPr>
      <xdr:spPr>
        <a:xfrm flipH="1" flipV="1">
          <a:off x="3228975" y="2400300"/>
          <a:ext cx="1666875" cy="7048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666750</xdr:colOff>
      <xdr:row>3</xdr:row>
      <xdr:rowOff>76200</xdr:rowOff>
    </xdr:from>
    <xdr:to>
      <xdr:col>10</xdr:col>
      <xdr:colOff>247650</xdr:colOff>
      <xdr:row>31</xdr:row>
      <xdr:rowOff>57150</xdr:rowOff>
    </xdr:to>
    <xdr:grpSp>
      <xdr:nvGrpSpPr>
        <xdr:cNvPr id="1" name="Group 19"/>
        <xdr:cNvGrpSpPr>
          <a:grpSpLocks/>
        </xdr:cNvGrpSpPr>
      </xdr:nvGrpSpPr>
      <xdr:grpSpPr>
        <a:xfrm>
          <a:off x="6981825" y="962025"/>
          <a:ext cx="3390900" cy="4514850"/>
          <a:chOff x="733" y="101"/>
          <a:chExt cx="356" cy="474"/>
        </a:xfrm>
        <a:solidFill>
          <a:srgbClr val="FFFFFF"/>
        </a:solidFill>
      </xdr:grpSpPr>
      <xdr:sp>
        <xdr:nvSpPr>
          <xdr:cNvPr id="2" name="Text Box 8"/>
          <xdr:cNvSpPr txBox="1">
            <a:spLocks noChangeArrowheads="1"/>
          </xdr:cNvSpPr>
        </xdr:nvSpPr>
        <xdr:spPr>
          <a:xfrm>
            <a:off x="733" y="101"/>
            <a:ext cx="356" cy="474"/>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Für Zellen mit Prozent-Werten:
</a:t>
            </a:r>
            <a:r>
              <a:rPr lang="en-US" cap="none" sz="1000" b="0" i="0" u="none" baseline="0">
                <a:solidFill>
                  <a:srgbClr val="000000"/>
                </a:solidFill>
                <a:latin typeface="Arial"/>
                <a:ea typeface="Arial"/>
                <a:cs typeface="Arial"/>
              </a:rPr>
              <a:t>Multifunktionsleiste Start - Zahl: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Das erspart Ihnen viele Multiplikationen mit 100 und Divisionen durch 100!</a:t>
            </a:r>
          </a:p>
        </xdr:txBody>
      </xdr:sp>
      <xdr:pic>
        <xdr:nvPicPr>
          <xdr:cNvPr id="3" name="Picture 7"/>
          <xdr:cNvPicPr preferRelativeResize="1">
            <a:picLocks noChangeAspect="1"/>
          </xdr:cNvPicPr>
        </xdr:nvPicPr>
        <xdr:blipFill>
          <a:blip r:embed="rId1"/>
          <a:stretch>
            <a:fillRect/>
          </a:stretch>
        </xdr:blipFill>
        <xdr:spPr>
          <a:xfrm>
            <a:off x="744" y="151"/>
            <a:ext cx="335" cy="356"/>
          </a:xfrm>
          <a:prstGeom prst="rect">
            <a:avLst/>
          </a:prstGeom>
          <a:noFill/>
          <a:ln w="1" cmpd="sng">
            <a:noFill/>
          </a:ln>
        </xdr:spPr>
      </xdr:pic>
    </xdr:grpSp>
    <xdr:clientData/>
  </xdr:twoCellAnchor>
  <xdr:twoCellAnchor>
    <xdr:from>
      <xdr:col>0</xdr:col>
      <xdr:colOff>1314450</xdr:colOff>
      <xdr:row>22</xdr:row>
      <xdr:rowOff>0</xdr:rowOff>
    </xdr:from>
    <xdr:to>
      <xdr:col>2</xdr:col>
      <xdr:colOff>571500</xdr:colOff>
      <xdr:row>45</xdr:row>
      <xdr:rowOff>57150</xdr:rowOff>
    </xdr:to>
    <xdr:grpSp>
      <xdr:nvGrpSpPr>
        <xdr:cNvPr id="4" name="Group 13"/>
        <xdr:cNvGrpSpPr>
          <a:grpSpLocks/>
        </xdr:cNvGrpSpPr>
      </xdr:nvGrpSpPr>
      <xdr:grpSpPr>
        <a:xfrm>
          <a:off x="1314450" y="3962400"/>
          <a:ext cx="2400300" cy="3781425"/>
          <a:chOff x="157" y="390"/>
          <a:chExt cx="252" cy="363"/>
        </a:xfrm>
        <a:solidFill>
          <a:srgbClr val="FFFFFF"/>
        </a:solidFill>
      </xdr:grpSpPr>
      <xdr:sp>
        <xdr:nvSpPr>
          <xdr:cNvPr id="5" name="Text Box 10"/>
          <xdr:cNvSpPr txBox="1">
            <a:spLocks noChangeArrowheads="1"/>
          </xdr:cNvSpPr>
        </xdr:nvSpPr>
        <xdr:spPr>
          <a:xfrm>
            <a:off x="157" y="390"/>
            <a:ext cx="252" cy="363"/>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Für Zellen mit Summen-Formeln: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Summen-Icon auf Standard-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Multifunktionsleiste Start - Bearbeiten (und evtl. [Ctrl]-Taste) zu summierenden Zellbereich markieren
</a:t>
            </a:r>
            <a:r>
              <a:rPr lang="en-US" cap="none" sz="1000" b="0" i="0" u="none" baseline="0">
                <a:solidFill>
                  <a:srgbClr val="000000"/>
                </a:solidFill>
                <a:latin typeface="Arial"/>
                <a:ea typeface="Arial"/>
                <a:cs typeface="Arial"/>
              </a:rPr>
              <a:t>
</a:t>
            </a:r>
          </a:p>
        </xdr:txBody>
      </xdr:sp>
      <xdr:pic>
        <xdr:nvPicPr>
          <xdr:cNvPr id="6" name="Picture 12"/>
          <xdr:cNvPicPr preferRelativeResize="1">
            <a:picLocks noChangeAspect="1"/>
          </xdr:cNvPicPr>
        </xdr:nvPicPr>
        <xdr:blipFill>
          <a:blip r:embed="rId2"/>
          <a:stretch>
            <a:fillRect/>
          </a:stretch>
        </xdr:blipFill>
        <xdr:spPr>
          <a:xfrm>
            <a:off x="169" y="606"/>
            <a:ext cx="153" cy="134"/>
          </a:xfrm>
          <a:prstGeom prst="rect">
            <a:avLst/>
          </a:prstGeom>
          <a:noFill/>
          <a:ln w="1" cmpd="sng">
            <a:noFill/>
          </a:ln>
        </xdr:spPr>
      </xdr:pic>
    </xdr:grpSp>
    <xdr:clientData/>
  </xdr:twoCellAnchor>
  <xdr:twoCellAnchor>
    <xdr:from>
      <xdr:col>0</xdr:col>
      <xdr:colOff>876300</xdr:colOff>
      <xdr:row>10</xdr:row>
      <xdr:rowOff>38100</xdr:rowOff>
    </xdr:from>
    <xdr:to>
      <xdr:col>0</xdr:col>
      <xdr:colOff>1847850</xdr:colOff>
      <xdr:row>13</xdr:row>
      <xdr:rowOff>0</xdr:rowOff>
    </xdr:to>
    <xdr:sp>
      <xdr:nvSpPr>
        <xdr:cNvPr id="7" name="Text Box 14"/>
        <xdr:cNvSpPr txBox="1">
          <a:spLocks noChangeArrowheads="1"/>
        </xdr:cNvSpPr>
      </xdr:nvSpPr>
      <xdr:spPr>
        <a:xfrm>
          <a:off x="876300" y="2057400"/>
          <a:ext cx="971550" cy="44767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Jede Formel beginnt mit =</a:t>
          </a:r>
        </a:p>
      </xdr:txBody>
    </xdr:sp>
    <xdr:clientData/>
  </xdr:twoCellAnchor>
  <xdr:twoCellAnchor>
    <xdr:from>
      <xdr:col>0</xdr:col>
      <xdr:colOff>1362075</xdr:colOff>
      <xdr:row>9</xdr:row>
      <xdr:rowOff>85725</xdr:rowOff>
    </xdr:from>
    <xdr:to>
      <xdr:col>1</xdr:col>
      <xdr:colOff>257175</xdr:colOff>
      <xdr:row>10</xdr:row>
      <xdr:rowOff>38100</xdr:rowOff>
    </xdr:to>
    <xdr:sp>
      <xdr:nvSpPr>
        <xdr:cNvPr id="8" name="AutoShape 15"/>
        <xdr:cNvSpPr>
          <a:spLocks/>
        </xdr:cNvSpPr>
      </xdr:nvSpPr>
      <xdr:spPr>
        <a:xfrm flipV="1">
          <a:off x="1362075" y="1943100"/>
          <a:ext cx="981075" cy="1143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1419225</xdr:colOff>
      <xdr:row>23</xdr:row>
      <xdr:rowOff>104775</xdr:rowOff>
    </xdr:from>
    <xdr:to>
      <xdr:col>1</xdr:col>
      <xdr:colOff>923925</xdr:colOff>
      <xdr:row>30</xdr:row>
      <xdr:rowOff>152400</xdr:rowOff>
    </xdr:to>
    <xdr:pic>
      <xdr:nvPicPr>
        <xdr:cNvPr id="9" name="Picture 20"/>
        <xdr:cNvPicPr preferRelativeResize="1">
          <a:picLocks noChangeAspect="1"/>
        </xdr:cNvPicPr>
      </xdr:nvPicPr>
      <xdr:blipFill>
        <a:blip r:embed="rId3"/>
        <a:stretch>
          <a:fillRect/>
        </a:stretch>
      </xdr:blipFill>
      <xdr:spPr>
        <a:xfrm>
          <a:off x="1419225" y="4229100"/>
          <a:ext cx="1590675" cy="1181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1</xdr:row>
      <xdr:rowOff>95250</xdr:rowOff>
    </xdr:from>
    <xdr:to>
      <xdr:col>7</xdr:col>
      <xdr:colOff>361950</xdr:colOff>
      <xdr:row>24</xdr:row>
      <xdr:rowOff>142875</xdr:rowOff>
    </xdr:to>
    <xdr:sp>
      <xdr:nvSpPr>
        <xdr:cNvPr id="1" name="AutoShape 21"/>
        <xdr:cNvSpPr>
          <a:spLocks/>
        </xdr:cNvSpPr>
      </xdr:nvSpPr>
      <xdr:spPr>
        <a:xfrm flipH="1" flipV="1">
          <a:off x="4010025" y="257175"/>
          <a:ext cx="285750" cy="3771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95250</xdr:colOff>
      <xdr:row>1</xdr:row>
      <xdr:rowOff>19050</xdr:rowOff>
    </xdr:from>
    <xdr:to>
      <xdr:col>16</xdr:col>
      <xdr:colOff>742950</xdr:colOff>
      <xdr:row>16</xdr:row>
      <xdr:rowOff>123825</xdr:rowOff>
    </xdr:to>
    <xdr:sp>
      <xdr:nvSpPr>
        <xdr:cNvPr id="2" name="Text Box 18"/>
        <xdr:cNvSpPr txBox="1">
          <a:spLocks noChangeArrowheads="1"/>
        </xdr:cNvSpPr>
      </xdr:nvSpPr>
      <xdr:spPr>
        <a:xfrm>
          <a:off x="9210675" y="180975"/>
          <a:ext cx="2933700" cy="2533650"/>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Einfache Funktionen: Multifunktionsleiste</a:t>
          </a:r>
          <a:r>
            <a:rPr lang="en-US" cap="none" sz="1000" b="0" i="0" u="none" baseline="0">
              <a:solidFill>
                <a:srgbClr val="000000"/>
              </a:solidFill>
              <a:latin typeface="Arial"/>
              <a:ea typeface="Arial"/>
              <a:cs typeface="Arial"/>
            </a:rPr>
            <a:t> Start - Bearbeiten: </a:t>
          </a:r>
          <a:r>
            <a:rPr lang="en-US" cap="none" sz="1000" b="0" i="0" u="none" baseline="0">
              <a:solidFill>
                <a:srgbClr val="000000"/>
              </a:solidFill>
              <a:latin typeface="Arial"/>
              <a:ea typeface="Arial"/>
              <a:cs typeface="Arial"/>
            </a:rPr>
            <a:t>Summe-Icon </a:t>
          </a:r>
          <a:r>
            <a:rPr lang="en-US" cap="none" sz="1000" b="1" i="0" u="none" baseline="0">
              <a:solidFill>
                <a:srgbClr val="000000"/>
              </a:solidFill>
              <a:latin typeface="Arial"/>
              <a:ea typeface="Arial"/>
              <a:cs typeface="Arial"/>
            </a:rPr>
            <a:t>ausklappen</a:t>
          </a:r>
        </a:p>
      </xdr:txBody>
    </xdr:sp>
    <xdr:clientData/>
  </xdr:twoCellAnchor>
  <xdr:twoCellAnchor>
    <xdr:from>
      <xdr:col>12</xdr:col>
      <xdr:colOff>76200</xdr:colOff>
      <xdr:row>1</xdr:row>
      <xdr:rowOff>85725</xdr:rowOff>
    </xdr:from>
    <xdr:to>
      <xdr:col>13</xdr:col>
      <xdr:colOff>95250</xdr:colOff>
      <xdr:row>8</xdr:row>
      <xdr:rowOff>152400</xdr:rowOff>
    </xdr:to>
    <xdr:sp>
      <xdr:nvSpPr>
        <xdr:cNvPr id="3" name="AutoShape 24"/>
        <xdr:cNvSpPr>
          <a:spLocks/>
        </xdr:cNvSpPr>
      </xdr:nvSpPr>
      <xdr:spPr>
        <a:xfrm rot="10800000">
          <a:off x="8429625" y="247650"/>
          <a:ext cx="781050" cy="1200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xdr:colOff>
      <xdr:row>1</xdr:row>
      <xdr:rowOff>76200</xdr:rowOff>
    </xdr:from>
    <xdr:to>
      <xdr:col>7</xdr:col>
      <xdr:colOff>342900</xdr:colOff>
      <xdr:row>14</xdr:row>
      <xdr:rowOff>19050</xdr:rowOff>
    </xdr:to>
    <xdr:sp>
      <xdr:nvSpPr>
        <xdr:cNvPr id="4" name="AutoShape 25"/>
        <xdr:cNvSpPr>
          <a:spLocks/>
        </xdr:cNvSpPr>
      </xdr:nvSpPr>
      <xdr:spPr>
        <a:xfrm flipH="1" flipV="1">
          <a:off x="4000500" y="238125"/>
          <a:ext cx="276225" cy="2047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85725</xdr:colOff>
      <xdr:row>1</xdr:row>
      <xdr:rowOff>95250</xdr:rowOff>
    </xdr:from>
    <xdr:to>
      <xdr:col>13</xdr:col>
      <xdr:colOff>95250</xdr:colOff>
      <xdr:row>23</xdr:row>
      <xdr:rowOff>66675</xdr:rowOff>
    </xdr:to>
    <xdr:sp>
      <xdr:nvSpPr>
        <xdr:cNvPr id="5" name="AutoShape 32"/>
        <xdr:cNvSpPr>
          <a:spLocks/>
        </xdr:cNvSpPr>
      </xdr:nvSpPr>
      <xdr:spPr>
        <a:xfrm flipH="1" flipV="1">
          <a:off x="8439150" y="257175"/>
          <a:ext cx="771525" cy="3533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38100</xdr:colOff>
      <xdr:row>2</xdr:row>
      <xdr:rowOff>66675</xdr:rowOff>
    </xdr:from>
    <xdr:to>
      <xdr:col>13</xdr:col>
      <xdr:colOff>104775</xdr:colOff>
      <xdr:row>36</xdr:row>
      <xdr:rowOff>114300</xdr:rowOff>
    </xdr:to>
    <xdr:sp>
      <xdr:nvSpPr>
        <xdr:cNvPr id="6" name="AutoShape 35"/>
        <xdr:cNvSpPr>
          <a:spLocks/>
        </xdr:cNvSpPr>
      </xdr:nvSpPr>
      <xdr:spPr>
        <a:xfrm flipH="1" flipV="1">
          <a:off x="8391525" y="390525"/>
          <a:ext cx="828675" cy="5553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733425</xdr:colOff>
      <xdr:row>30</xdr:row>
      <xdr:rowOff>152400</xdr:rowOff>
    </xdr:from>
    <xdr:to>
      <xdr:col>11</xdr:col>
      <xdr:colOff>542925</xdr:colOff>
      <xdr:row>51</xdr:row>
      <xdr:rowOff>133350</xdr:rowOff>
    </xdr:to>
    <xdr:grpSp>
      <xdr:nvGrpSpPr>
        <xdr:cNvPr id="7" name="Group 40"/>
        <xdr:cNvGrpSpPr>
          <a:grpSpLocks/>
        </xdr:cNvGrpSpPr>
      </xdr:nvGrpSpPr>
      <xdr:grpSpPr>
        <a:xfrm>
          <a:off x="4667250" y="5010150"/>
          <a:ext cx="3467100" cy="3381375"/>
          <a:chOff x="379" y="530"/>
          <a:chExt cx="364" cy="355"/>
        </a:xfrm>
        <a:solidFill>
          <a:srgbClr val="FFFFFF"/>
        </a:solidFill>
      </xdr:grpSpPr>
      <xdr:sp>
        <xdr:nvSpPr>
          <xdr:cNvPr id="8" name="Text Box 38"/>
          <xdr:cNvSpPr txBox="1">
            <a:spLocks noChangeArrowheads="1"/>
          </xdr:cNvSpPr>
        </xdr:nvSpPr>
        <xdr:spPr>
          <a:xfrm>
            <a:off x="379" y="530"/>
            <a:ext cx="364" cy="35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Für kompliziertere Funktionen: Multifunktionsleiste</a:t>
            </a:r>
            <a:r>
              <a:rPr lang="en-US" cap="none" sz="1000" b="0" i="0" u="none" baseline="0">
                <a:solidFill>
                  <a:srgbClr val="000000"/>
                </a:solidFill>
                <a:latin typeface="Arial"/>
                <a:ea typeface="Arial"/>
                <a:cs typeface="Arial"/>
              </a:rPr>
              <a:t> Formeln - Funktion einfügen</a:t>
            </a:r>
            <a:r>
              <a:rPr lang="en-US" cap="none" sz="1000" b="0" i="0" u="none" baseline="0">
                <a:solidFill>
                  <a:srgbClr val="000000"/>
                </a:solidFill>
                <a:latin typeface="Arial"/>
                <a:ea typeface="Arial"/>
                <a:cs typeface="Arial"/>
              </a:rPr>
              <a:t> (oder Icon fx in der Bearbeitungs-Leiste) öffnet Fenster "Funktion einfügen"</a:t>
            </a:r>
          </a:p>
        </xdr:txBody>
      </xdr:sp>
      <xdr:pic>
        <xdr:nvPicPr>
          <xdr:cNvPr id="9" name="Picture 36"/>
          <xdr:cNvPicPr preferRelativeResize="1">
            <a:picLocks noChangeAspect="1"/>
          </xdr:cNvPicPr>
        </xdr:nvPicPr>
        <xdr:blipFill>
          <a:blip r:embed="rId1"/>
          <a:stretch>
            <a:fillRect/>
          </a:stretch>
        </xdr:blipFill>
        <xdr:spPr>
          <a:xfrm>
            <a:off x="390" y="590"/>
            <a:ext cx="339" cy="283"/>
          </a:xfrm>
          <a:prstGeom prst="rect">
            <a:avLst/>
          </a:prstGeom>
          <a:noFill/>
          <a:ln w="1" cmpd="sng">
            <a:noFill/>
          </a:ln>
        </xdr:spPr>
      </xdr:pic>
    </xdr:grpSp>
    <xdr:clientData/>
  </xdr:twoCellAnchor>
  <xdr:twoCellAnchor>
    <xdr:from>
      <xdr:col>11</xdr:col>
      <xdr:colOff>542925</xdr:colOff>
      <xdr:row>5</xdr:row>
      <xdr:rowOff>123825</xdr:rowOff>
    </xdr:from>
    <xdr:to>
      <xdr:col>12</xdr:col>
      <xdr:colOff>57150</xdr:colOff>
      <xdr:row>41</xdr:row>
      <xdr:rowOff>66675</xdr:rowOff>
    </xdr:to>
    <xdr:sp>
      <xdr:nvSpPr>
        <xdr:cNvPr id="10" name="AutoShape 41"/>
        <xdr:cNvSpPr>
          <a:spLocks/>
        </xdr:cNvSpPr>
      </xdr:nvSpPr>
      <xdr:spPr>
        <a:xfrm flipV="1">
          <a:off x="8134350" y="933450"/>
          <a:ext cx="276225" cy="5772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342900</xdr:colOff>
      <xdr:row>9</xdr:row>
      <xdr:rowOff>76200</xdr:rowOff>
    </xdr:from>
    <xdr:to>
      <xdr:col>11</xdr:col>
      <xdr:colOff>523875</xdr:colOff>
      <xdr:row>18</xdr:row>
      <xdr:rowOff>123825</xdr:rowOff>
    </xdr:to>
    <xdr:grpSp>
      <xdr:nvGrpSpPr>
        <xdr:cNvPr id="11" name="Group 45"/>
        <xdr:cNvGrpSpPr>
          <a:grpSpLocks/>
        </xdr:cNvGrpSpPr>
      </xdr:nvGrpSpPr>
      <xdr:grpSpPr>
        <a:xfrm>
          <a:off x="4276725" y="1533525"/>
          <a:ext cx="3838575" cy="1504950"/>
          <a:chOff x="449" y="230"/>
          <a:chExt cx="403" cy="158"/>
        </a:xfrm>
        <a:solidFill>
          <a:srgbClr val="FFFFFF"/>
        </a:solidFill>
      </xdr:grpSpPr>
      <xdr:sp>
        <xdr:nvSpPr>
          <xdr:cNvPr id="12" name="Text Box 14"/>
          <xdr:cNvSpPr txBox="1">
            <a:spLocks noChangeArrowheads="1"/>
          </xdr:cNvSpPr>
        </xdr:nvSpPr>
        <xdr:spPr>
          <a:xfrm>
            <a:off x="449" y="230"/>
            <a:ext cx="403" cy="158"/>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Formel aufbauen: abwechslungsweise mit der Tastatur schreiben und mit der Maus auf Quell-Zellen klicken</a:t>
            </a:r>
          </a:p>
        </xdr:txBody>
      </xdr:sp>
      <xdr:pic>
        <xdr:nvPicPr>
          <xdr:cNvPr id="13" name="Picture 44"/>
          <xdr:cNvPicPr preferRelativeResize="1">
            <a:picLocks noChangeAspect="1"/>
          </xdr:cNvPicPr>
        </xdr:nvPicPr>
        <xdr:blipFill>
          <a:blip r:embed="rId2"/>
          <a:stretch>
            <a:fillRect/>
          </a:stretch>
        </xdr:blipFill>
        <xdr:spPr>
          <a:xfrm>
            <a:off x="464" y="285"/>
            <a:ext cx="374" cy="88"/>
          </a:xfrm>
          <a:prstGeom prst="rect">
            <a:avLst/>
          </a:prstGeom>
          <a:noFill/>
          <a:ln w="1" cmpd="sng">
            <a:noFill/>
          </a:ln>
        </xdr:spPr>
      </xdr:pic>
    </xdr:grpSp>
    <xdr:clientData/>
  </xdr:twoCellAnchor>
  <xdr:twoCellAnchor>
    <xdr:from>
      <xdr:col>7</xdr:col>
      <xdr:colOff>361950</xdr:colOff>
      <xdr:row>20</xdr:row>
      <xdr:rowOff>38100</xdr:rowOff>
    </xdr:from>
    <xdr:to>
      <xdr:col>9</xdr:col>
      <xdr:colOff>647700</xdr:colOff>
      <xdr:row>29</xdr:row>
      <xdr:rowOff>76200</xdr:rowOff>
    </xdr:to>
    <xdr:grpSp>
      <xdr:nvGrpSpPr>
        <xdr:cNvPr id="14" name="Group 49"/>
        <xdr:cNvGrpSpPr>
          <a:grpSpLocks/>
        </xdr:cNvGrpSpPr>
      </xdr:nvGrpSpPr>
      <xdr:grpSpPr>
        <a:xfrm>
          <a:off x="4295775" y="3276600"/>
          <a:ext cx="1809750" cy="1495425"/>
          <a:chOff x="451" y="413"/>
          <a:chExt cx="190" cy="157"/>
        </a:xfrm>
        <a:solidFill>
          <a:srgbClr val="FFFFFF"/>
        </a:solidFill>
      </xdr:grpSpPr>
      <xdr:grpSp>
        <xdr:nvGrpSpPr>
          <xdr:cNvPr id="15" name="Group 47"/>
          <xdr:cNvGrpSpPr>
            <a:grpSpLocks/>
          </xdr:cNvGrpSpPr>
        </xdr:nvGrpSpPr>
        <xdr:grpSpPr>
          <a:xfrm>
            <a:off x="451" y="413"/>
            <a:ext cx="190" cy="157"/>
            <a:chOff x="451" y="413"/>
            <a:chExt cx="190" cy="157"/>
          </a:xfrm>
          <a:solidFill>
            <a:srgbClr val="FFFFFF"/>
          </a:solidFill>
        </xdr:grpSpPr>
        <xdr:sp>
          <xdr:nvSpPr>
            <xdr:cNvPr id="16" name="Text Box 4"/>
            <xdr:cNvSpPr txBox="1">
              <a:spLocks noChangeArrowheads="1"/>
            </xdr:cNvSpPr>
          </xdr:nvSpPr>
          <xdr:spPr>
            <a:xfrm>
              <a:off x="451" y="413"/>
              <a:ext cx="190" cy="157"/>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Doppelklick auf den Ziehpunkt füllt die Formel in den ganzen Bereich ein.</a:t>
              </a:r>
            </a:p>
          </xdr:txBody>
        </xdr:sp>
        <xdr:pic>
          <xdr:nvPicPr>
            <xdr:cNvPr id="17" name="Picture 46"/>
            <xdr:cNvPicPr preferRelativeResize="1">
              <a:picLocks noChangeAspect="1"/>
            </xdr:cNvPicPr>
          </xdr:nvPicPr>
          <xdr:blipFill>
            <a:blip r:embed="rId3"/>
            <a:stretch>
              <a:fillRect/>
            </a:stretch>
          </xdr:blipFill>
          <xdr:spPr>
            <a:xfrm>
              <a:off x="500" y="478"/>
              <a:ext cx="93" cy="80"/>
            </a:xfrm>
            <a:prstGeom prst="rect">
              <a:avLst/>
            </a:prstGeom>
            <a:noFill/>
            <a:ln w="1" cmpd="sng">
              <a:noFill/>
            </a:ln>
          </xdr:spPr>
        </xdr:pic>
      </xdr:grpSp>
      <xdr:sp>
        <xdr:nvSpPr>
          <xdr:cNvPr id="18" name="Oval 48"/>
          <xdr:cNvSpPr>
            <a:spLocks/>
          </xdr:cNvSpPr>
        </xdr:nvSpPr>
        <xdr:spPr>
          <a:xfrm>
            <a:off x="572" y="512"/>
            <a:ext cx="31" cy="32"/>
          </a:xfrm>
          <a:prstGeom prst="ellips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95250</xdr:colOff>
      <xdr:row>17</xdr:row>
      <xdr:rowOff>104775</xdr:rowOff>
    </xdr:from>
    <xdr:to>
      <xdr:col>17</xdr:col>
      <xdr:colOff>0</xdr:colOff>
      <xdr:row>29</xdr:row>
      <xdr:rowOff>28575</xdr:rowOff>
    </xdr:to>
    <xdr:grpSp>
      <xdr:nvGrpSpPr>
        <xdr:cNvPr id="19" name="Group 54"/>
        <xdr:cNvGrpSpPr>
          <a:grpSpLocks/>
        </xdr:cNvGrpSpPr>
      </xdr:nvGrpSpPr>
      <xdr:grpSpPr>
        <a:xfrm>
          <a:off x="9210675" y="2857500"/>
          <a:ext cx="2952750" cy="1866900"/>
          <a:chOff x="967" y="300"/>
          <a:chExt cx="310" cy="196"/>
        </a:xfrm>
        <a:solidFill>
          <a:srgbClr val="FFFFFF"/>
        </a:solidFill>
      </xdr:grpSpPr>
      <xdr:sp>
        <xdr:nvSpPr>
          <xdr:cNvPr id="20" name="Text Box 28"/>
          <xdr:cNvSpPr txBox="1">
            <a:spLocks noChangeArrowheads="1"/>
          </xdr:cNvSpPr>
        </xdr:nvSpPr>
        <xdr:spPr>
          <a:xfrm>
            <a:off x="967" y="300"/>
            <a:ext cx="310" cy="196"/>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Für ganze Spalten oder Zeilen: Auf Spaltenkopf oder Zeilenkopf doppelklicken</a:t>
            </a:r>
          </a:p>
        </xdr:txBody>
      </xdr:sp>
      <xdr:pic>
        <xdr:nvPicPr>
          <xdr:cNvPr id="21" name="Picture 53"/>
          <xdr:cNvPicPr preferRelativeResize="1">
            <a:picLocks noChangeAspect="1"/>
          </xdr:cNvPicPr>
        </xdr:nvPicPr>
        <xdr:blipFill>
          <a:blip r:embed="rId4"/>
          <a:stretch>
            <a:fillRect/>
          </a:stretch>
        </xdr:blipFill>
        <xdr:spPr>
          <a:xfrm>
            <a:off x="999" y="367"/>
            <a:ext cx="252" cy="84"/>
          </a:xfrm>
          <a:prstGeom prst="rect">
            <a:avLst/>
          </a:prstGeom>
          <a:noFill/>
          <a:ln w="1" cmpd="sng">
            <a:noFill/>
          </a:ln>
        </xdr:spPr>
      </xdr:pic>
    </xdr:grpSp>
    <xdr:clientData/>
  </xdr:twoCellAnchor>
  <xdr:twoCellAnchor>
    <xdr:from>
      <xdr:col>13</xdr:col>
      <xdr:colOff>104775</xdr:colOff>
      <xdr:row>30</xdr:row>
      <xdr:rowOff>38100</xdr:rowOff>
    </xdr:from>
    <xdr:to>
      <xdr:col>16</xdr:col>
      <xdr:colOff>704850</xdr:colOff>
      <xdr:row>43</xdr:row>
      <xdr:rowOff>19050</xdr:rowOff>
    </xdr:to>
    <xdr:grpSp>
      <xdr:nvGrpSpPr>
        <xdr:cNvPr id="22" name="Group 57"/>
        <xdr:cNvGrpSpPr>
          <a:grpSpLocks/>
        </xdr:cNvGrpSpPr>
      </xdr:nvGrpSpPr>
      <xdr:grpSpPr>
        <a:xfrm>
          <a:off x="9220200" y="4895850"/>
          <a:ext cx="2886075" cy="2085975"/>
          <a:chOff x="968" y="514"/>
          <a:chExt cx="303" cy="219"/>
        </a:xfrm>
        <a:solidFill>
          <a:srgbClr val="FFFFFF"/>
        </a:solidFill>
      </xdr:grpSpPr>
      <xdr:sp>
        <xdr:nvSpPr>
          <xdr:cNvPr id="23" name="Text Box 30"/>
          <xdr:cNvSpPr txBox="1">
            <a:spLocks noChangeArrowheads="1"/>
          </xdr:cNvSpPr>
        </xdr:nvSpPr>
        <xdr:spPr>
          <a:xfrm>
            <a:off x="968" y="514"/>
            <a:ext cx="303" cy="219"/>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Für mehrere Spalten oder Zeilen: Über Spaltenkopf oder Zeilenkopf fahren; kleine QuickInfo zeigt Anzahl ausgewählte Spalten oder Zeilen</a:t>
            </a:r>
          </a:p>
        </xdr:txBody>
      </xdr:sp>
      <xdr:pic>
        <xdr:nvPicPr>
          <xdr:cNvPr id="24" name="Picture 56"/>
          <xdr:cNvPicPr preferRelativeResize="1">
            <a:picLocks noChangeAspect="1"/>
          </xdr:cNvPicPr>
        </xdr:nvPicPr>
        <xdr:blipFill>
          <a:blip r:embed="rId5"/>
          <a:stretch>
            <a:fillRect/>
          </a:stretch>
        </xdr:blipFill>
        <xdr:spPr>
          <a:xfrm>
            <a:off x="993" y="617"/>
            <a:ext cx="266" cy="78"/>
          </a:xfrm>
          <a:prstGeom prst="rect">
            <a:avLst/>
          </a:prstGeom>
          <a:noFill/>
          <a:ln w="1" cmpd="sng">
            <a:noFill/>
          </a:ln>
        </xdr:spPr>
      </xdr:pic>
    </xdr:grpSp>
    <xdr:clientData/>
  </xdr:twoCellAnchor>
  <xdr:twoCellAnchor editAs="oneCell">
    <xdr:from>
      <xdr:col>13</xdr:col>
      <xdr:colOff>152400</xdr:colOff>
      <xdr:row>3</xdr:row>
      <xdr:rowOff>142875</xdr:rowOff>
    </xdr:from>
    <xdr:to>
      <xdr:col>16</xdr:col>
      <xdr:colOff>704850</xdr:colOff>
      <xdr:row>14</xdr:row>
      <xdr:rowOff>57150</xdr:rowOff>
    </xdr:to>
    <xdr:pic>
      <xdr:nvPicPr>
        <xdr:cNvPr id="25" name="Picture 58"/>
        <xdr:cNvPicPr preferRelativeResize="1">
          <a:picLocks noChangeAspect="1"/>
        </xdr:cNvPicPr>
      </xdr:nvPicPr>
      <xdr:blipFill>
        <a:blip r:embed="rId6"/>
        <a:stretch>
          <a:fillRect/>
        </a:stretch>
      </xdr:blipFill>
      <xdr:spPr>
        <a:xfrm>
          <a:off x="9267825" y="628650"/>
          <a:ext cx="2838450" cy="16954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1371600</xdr:colOff>
      <xdr:row>17</xdr:row>
      <xdr:rowOff>152400</xdr:rowOff>
    </xdr:from>
    <xdr:to>
      <xdr:col>12</xdr:col>
      <xdr:colOff>704850</xdr:colOff>
      <xdr:row>60</xdr:row>
      <xdr:rowOff>104775</xdr:rowOff>
    </xdr:to>
    <xdr:sp>
      <xdr:nvSpPr>
        <xdr:cNvPr id="1" name="Text Box 2"/>
        <xdr:cNvSpPr txBox="1">
          <a:spLocks noChangeArrowheads="1"/>
        </xdr:cNvSpPr>
      </xdr:nvSpPr>
      <xdr:spPr>
        <a:xfrm>
          <a:off x="5305425" y="2905125"/>
          <a:ext cx="4695825" cy="6915150"/>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Wenn</a:t>
          </a:r>
          <a:r>
            <a:rPr lang="en-US" cap="none" sz="1000" b="0" i="0" u="none" baseline="0">
              <a:solidFill>
                <a:srgbClr val="000000"/>
              </a:solidFill>
              <a:latin typeface="Arial"/>
              <a:ea typeface="Arial"/>
              <a:cs typeface="Arial"/>
            </a:rPr>
            <a:t> Kennzahlen immer gleicher Bereiche zu berechnen sind, ist es effizient, die Bereiche zu benennen.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Markieren Sie einen Bereich - z.B. das Gewicht von C2:C532. Tragen Sie den Namen für diesen Bereich - z.B. Gewicht - auf der Multifunktionsleiste Formeln Definierte Namen - Namen definieren ein. Sie können nun statt Summe(C2:C532) Summe(Gewicht) berechnen.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a:t>
          </a:r>
          <a:r>
            <a:rPr lang="en-US" cap="none" sz="1000" b="0" i="0" u="none" baseline="0">
              <a:solidFill>
                <a:srgbClr val="000000"/>
              </a:solidFill>
              <a:latin typeface="Arial"/>
              <a:ea typeface="Arial"/>
              <a:cs typeface="Arial"/>
            </a:rPr>
            <a:t> können Sie den Bereichnamen auch direkt oben links eintippen: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Bereichsnamen können Sie mit dem Namens-Manager</a:t>
          </a:r>
          <a:r>
            <a:rPr lang="en-US" cap="none" sz="1000" b="0" i="0" u="none" baseline="0">
              <a:solidFill>
                <a:srgbClr val="000000"/>
              </a:solidFill>
              <a:latin typeface="Arial"/>
              <a:ea typeface="Arial"/>
              <a:cs typeface="Arial"/>
            </a:rPr>
            <a:t> verwalten.</a:t>
          </a:r>
        </a:p>
      </xdr:txBody>
    </xdr:sp>
    <xdr:clientData/>
  </xdr:twoCellAnchor>
  <xdr:twoCellAnchor>
    <xdr:from>
      <xdr:col>11</xdr:col>
      <xdr:colOff>295275</xdr:colOff>
      <xdr:row>0</xdr:row>
      <xdr:rowOff>152400</xdr:rowOff>
    </xdr:from>
    <xdr:to>
      <xdr:col>14</xdr:col>
      <xdr:colOff>171450</xdr:colOff>
      <xdr:row>5</xdr:row>
      <xdr:rowOff>133350</xdr:rowOff>
    </xdr:to>
    <xdr:sp>
      <xdr:nvSpPr>
        <xdr:cNvPr id="2" name="Text Box 7"/>
        <xdr:cNvSpPr txBox="1">
          <a:spLocks noChangeArrowheads="1"/>
        </xdr:cNvSpPr>
      </xdr:nvSpPr>
      <xdr:spPr>
        <a:xfrm>
          <a:off x="8829675" y="152400"/>
          <a:ext cx="2162175" cy="79057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Eine Formel auf mehrere benannte Bereiche beziehen:
</a:t>
          </a:r>
          <a:r>
            <a:rPr lang="en-US" cap="none" sz="1000" b="0" i="0" u="none" baseline="0">
              <a:solidFill>
                <a:srgbClr val="000000"/>
              </a:solidFill>
              <a:latin typeface="Arial"/>
              <a:ea typeface="Arial"/>
              <a:cs typeface="Arial"/>
            </a:rPr>
            <a:t>Benannte Bereiche mit Strichpunkt (;) getrennt aufzählen</a:t>
          </a:r>
        </a:p>
      </xdr:txBody>
    </xdr:sp>
    <xdr:clientData/>
  </xdr:twoCellAnchor>
  <xdr:twoCellAnchor>
    <xdr:from>
      <xdr:col>8</xdr:col>
      <xdr:colOff>1714500</xdr:colOff>
      <xdr:row>4</xdr:row>
      <xdr:rowOff>57150</xdr:rowOff>
    </xdr:from>
    <xdr:to>
      <xdr:col>11</xdr:col>
      <xdr:colOff>257175</xdr:colOff>
      <xdr:row>9</xdr:row>
      <xdr:rowOff>19050</xdr:rowOff>
    </xdr:to>
    <xdr:sp>
      <xdr:nvSpPr>
        <xdr:cNvPr id="3" name="AutoShape 9"/>
        <xdr:cNvSpPr>
          <a:spLocks/>
        </xdr:cNvSpPr>
      </xdr:nvSpPr>
      <xdr:spPr>
        <a:xfrm flipV="1">
          <a:off x="7019925" y="704850"/>
          <a:ext cx="1771650" cy="77152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114300</xdr:colOff>
      <xdr:row>25</xdr:row>
      <xdr:rowOff>66675</xdr:rowOff>
    </xdr:from>
    <xdr:to>
      <xdr:col>10</xdr:col>
      <xdr:colOff>371475</xdr:colOff>
      <xdr:row>43</xdr:row>
      <xdr:rowOff>0</xdr:rowOff>
    </xdr:to>
    <xdr:pic>
      <xdr:nvPicPr>
        <xdr:cNvPr id="4" name="Picture 21"/>
        <xdr:cNvPicPr preferRelativeResize="1">
          <a:picLocks noChangeAspect="1"/>
        </xdr:cNvPicPr>
      </xdr:nvPicPr>
      <xdr:blipFill>
        <a:blip r:embed="rId1"/>
        <a:stretch>
          <a:fillRect/>
        </a:stretch>
      </xdr:blipFill>
      <xdr:spPr>
        <a:xfrm>
          <a:off x="5419725" y="4114800"/>
          <a:ext cx="2914650" cy="2847975"/>
        </a:xfrm>
        <a:prstGeom prst="rect">
          <a:avLst/>
        </a:prstGeom>
        <a:noFill/>
        <a:ln w="1" cmpd="sng">
          <a:noFill/>
        </a:ln>
      </xdr:spPr>
    </xdr:pic>
    <xdr:clientData/>
  </xdr:twoCellAnchor>
  <xdr:twoCellAnchor editAs="oneCell">
    <xdr:from>
      <xdr:col>8</xdr:col>
      <xdr:colOff>114300</xdr:colOff>
      <xdr:row>46</xdr:row>
      <xdr:rowOff>19050</xdr:rowOff>
    </xdr:from>
    <xdr:to>
      <xdr:col>9</xdr:col>
      <xdr:colOff>133350</xdr:colOff>
      <xdr:row>56</xdr:row>
      <xdr:rowOff>66675</xdr:rowOff>
    </xdr:to>
    <xdr:pic>
      <xdr:nvPicPr>
        <xdr:cNvPr id="5" name="Picture 27"/>
        <xdr:cNvPicPr preferRelativeResize="1">
          <a:picLocks noChangeAspect="1"/>
        </xdr:cNvPicPr>
      </xdr:nvPicPr>
      <xdr:blipFill>
        <a:blip r:embed="rId2"/>
        <a:stretch>
          <a:fillRect/>
        </a:stretch>
      </xdr:blipFill>
      <xdr:spPr>
        <a:xfrm>
          <a:off x="5419725" y="7467600"/>
          <a:ext cx="2095500" cy="1666875"/>
        </a:xfrm>
        <a:prstGeom prst="rect">
          <a:avLst/>
        </a:prstGeom>
        <a:noFill/>
        <a:ln w="1" cmpd="sng">
          <a:noFill/>
        </a:ln>
      </xdr:spPr>
    </xdr:pic>
    <xdr:clientData/>
  </xdr:twoCellAnchor>
  <xdr:twoCellAnchor>
    <xdr:from>
      <xdr:col>9</xdr:col>
      <xdr:colOff>276225</xdr:colOff>
      <xdr:row>15</xdr:row>
      <xdr:rowOff>28575</xdr:rowOff>
    </xdr:from>
    <xdr:to>
      <xdr:col>10</xdr:col>
      <xdr:colOff>381000</xdr:colOff>
      <xdr:row>17</xdr:row>
      <xdr:rowOff>152400</xdr:rowOff>
    </xdr:to>
    <xdr:sp>
      <xdr:nvSpPr>
        <xdr:cNvPr id="6" name="AutoShape 9"/>
        <xdr:cNvSpPr>
          <a:spLocks/>
        </xdr:cNvSpPr>
      </xdr:nvSpPr>
      <xdr:spPr>
        <a:xfrm rot="10800000" flipV="1">
          <a:off x="7658100" y="2457450"/>
          <a:ext cx="685800" cy="4476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38100</xdr:colOff>
      <xdr:row>15</xdr:row>
      <xdr:rowOff>76200</xdr:rowOff>
    </xdr:from>
    <xdr:ext cx="2257425" cy="1876425"/>
    <xdr:grpSp>
      <xdr:nvGrpSpPr>
        <xdr:cNvPr id="1" name="Group 4"/>
        <xdr:cNvGrpSpPr>
          <a:grpSpLocks/>
        </xdr:cNvGrpSpPr>
      </xdr:nvGrpSpPr>
      <xdr:grpSpPr>
        <a:xfrm>
          <a:off x="8096250" y="5353050"/>
          <a:ext cx="2257425" cy="1876425"/>
          <a:chOff x="860" y="583"/>
          <a:chExt cx="203" cy="125"/>
        </a:xfrm>
        <a:solidFill>
          <a:srgbClr val="FFFFFF"/>
        </a:solidFill>
      </xdr:grpSpPr>
      <xdr:sp>
        <xdr:nvSpPr>
          <xdr:cNvPr id="2" name="Text Box 1"/>
          <xdr:cNvSpPr txBox="1">
            <a:spLocks noChangeArrowheads="1"/>
          </xdr:cNvSpPr>
        </xdr:nvSpPr>
        <xdr:spPr>
          <a:xfrm>
            <a:off x="860" y="583"/>
            <a:ext cx="203" cy="1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Hinweis: Die Anzahl möglicher Kennworte ist gleich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Anzahl mögliche Zeichen hoch Länge des Kennworts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also z.B. für ein 4 Zeichen langes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Kennwort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Excel-Formel lautet = 96^4.</a:t>
            </a:r>
          </a:p>
        </xdr:txBody>
      </xdr:sp>
    </xdr:grpSp>
    <xdr:clientData/>
  </xdr:oneCellAnchor>
  <xdr:oneCellAnchor>
    <xdr:from>
      <xdr:col>11</xdr:col>
      <xdr:colOff>19050</xdr:colOff>
      <xdr:row>6</xdr:row>
      <xdr:rowOff>647700</xdr:rowOff>
    </xdr:from>
    <xdr:ext cx="2257425" cy="3286125"/>
    <xdr:sp>
      <xdr:nvSpPr>
        <xdr:cNvPr id="3" name="Text Box 6"/>
        <xdr:cNvSpPr txBox="1">
          <a:spLocks noChangeArrowheads="1"/>
        </xdr:cNvSpPr>
      </xdr:nvSpPr>
      <xdr:spPr>
        <a:xfrm>
          <a:off x="8077200" y="1990725"/>
          <a:ext cx="2257425" cy="328612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1" i="0" u="none" baseline="0">
              <a:solidFill>
                <a:srgbClr val="000000"/>
              </a:solidFill>
              <a:latin typeface="Arial"/>
              <a:ea typeface="Arial"/>
              <a:cs typeface="Arial"/>
            </a:rPr>
            <a:t>Wie lange dauert es, bis ein Computer alle möglichen Kennwörter mit einer Länge von x Zeichen durchprobiert hat?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Verändern Sie die Anzahl der für das Kennwort verwendeten Zeichen und beobachten Sie die Auswirkungen auf die Kennwort-Knack-Zeit!
</a:t>
          </a:r>
          <a:r>
            <a:rPr lang="en-US" cap="none" sz="1000" b="0" i="0" u="none" baseline="0">
              <a:solidFill>
                <a:srgbClr val="000000"/>
              </a:solidFill>
              <a:latin typeface="Arial"/>
              <a:ea typeface="Arial"/>
              <a:cs typeface="Arial"/>
            </a:rPr>
            <a:t> - nur Kleinbuchstaben: 26
</a:t>
          </a:r>
          <a:r>
            <a:rPr lang="en-US" cap="none" sz="1000" b="0" i="0" u="none" baseline="0">
              <a:solidFill>
                <a:srgbClr val="000000"/>
              </a:solidFill>
              <a:latin typeface="Arial"/>
              <a:ea typeface="Arial"/>
              <a:cs typeface="Arial"/>
            </a:rPr>
            <a:t> - Klein- und Grossbuchstaben: 52
</a:t>
          </a:r>
          <a:r>
            <a:rPr lang="en-US" cap="none" sz="1000" b="0" i="0" u="none" baseline="0">
              <a:solidFill>
                <a:srgbClr val="000000"/>
              </a:solidFill>
              <a:latin typeface="Arial"/>
              <a:ea typeface="Arial"/>
              <a:cs typeface="Arial"/>
            </a:rPr>
            <a:t> - dazu noch Ziffern: 62
</a:t>
          </a:r>
          <a:r>
            <a:rPr lang="en-US" cap="none" sz="1000" b="0" i="0" u="none" baseline="0">
              <a:solidFill>
                <a:srgbClr val="000000"/>
              </a:solidFill>
              <a:latin typeface="Arial"/>
              <a:ea typeface="Arial"/>
              <a:cs typeface="Arial"/>
            </a:rPr>
            <a:t> - alle möglichen Tastaturzeichen: 96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Verändern Sie die Zeit, die der Computer für eine Kennwort-Prüfung benötigt, und beobachten Sie die Auswirkungen auf die Kennwort-Knack-Zeit!
</a:t>
          </a:r>
          <a:r>
            <a:rPr lang="en-US" cap="none" sz="10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13</xdr:row>
      <xdr:rowOff>66675</xdr:rowOff>
    </xdr:from>
    <xdr:to>
      <xdr:col>1</xdr:col>
      <xdr:colOff>2781300</xdr:colOff>
      <xdr:row>37</xdr:row>
      <xdr:rowOff>38100</xdr:rowOff>
    </xdr:to>
    <xdr:grpSp>
      <xdr:nvGrpSpPr>
        <xdr:cNvPr id="1" name="Group 7"/>
        <xdr:cNvGrpSpPr>
          <a:grpSpLocks/>
        </xdr:cNvGrpSpPr>
      </xdr:nvGrpSpPr>
      <xdr:grpSpPr>
        <a:xfrm>
          <a:off x="504825" y="3971925"/>
          <a:ext cx="2676525" cy="3857625"/>
          <a:chOff x="96" y="648"/>
          <a:chExt cx="281" cy="405"/>
        </a:xfrm>
        <a:solidFill>
          <a:srgbClr val="FFFFFF"/>
        </a:solidFill>
      </xdr:grpSpPr>
      <xdr:sp>
        <xdr:nvSpPr>
          <xdr:cNvPr id="2" name="Text Box 4"/>
          <xdr:cNvSpPr txBox="1">
            <a:spLocks noChangeArrowheads="1"/>
          </xdr:cNvSpPr>
        </xdr:nvSpPr>
        <xdr:spPr>
          <a:xfrm>
            <a:off x="96" y="648"/>
            <a:ext cx="281" cy="40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Beim "Herunterziehen" der Formel passt sich der zweite Zellbezug (A6) an die jeweilige Zeile an; der Zellbezug ist </a:t>
            </a:r>
            <a:r>
              <a:rPr lang="en-US" cap="none" sz="1000" b="1" i="0" u="none" baseline="0">
                <a:solidFill>
                  <a:srgbClr val="000000"/>
                </a:solidFill>
                <a:latin typeface="Arial"/>
                <a:ea typeface="Arial"/>
                <a:cs typeface="Arial"/>
              </a:rPr>
              <a:t>relativ</a:t>
            </a:r>
            <a:r>
              <a:rPr lang="en-US" cap="none" sz="1000" b="0" i="0" u="none" baseline="0">
                <a:solidFill>
                  <a:srgbClr val="000000"/>
                </a:solidFill>
                <a:latin typeface="Arial"/>
                <a:ea typeface="Arial"/>
                <a:cs typeface="Arial"/>
              </a:rPr>
              <a:t>. Der erste Zellbezug ($A$1) ist durch $-Zeichen geschützt und bleibt in jeder Zeile unverändert; der Zellbezug ist </a:t>
            </a:r>
            <a:r>
              <a:rPr lang="en-US" cap="none" sz="1000" b="1" i="0" u="none" baseline="0">
                <a:solidFill>
                  <a:srgbClr val="000000"/>
                </a:solidFill>
                <a:latin typeface="Arial"/>
                <a:ea typeface="Arial"/>
                <a:cs typeface="Arial"/>
              </a:rPr>
              <a:t>absolut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(Bemerkung: Weil in diesem Beispiel die Formel ja nur durch mehrere Zeilen wandert und die Spalte sowieso unverändert bleibt, wäre der Schutz für die Spalte eigentlich unnötig. Die Formel "=A$1^A6", wo der $ nur die Zeile schützt, würde also strenggenommen genügen.)</a:t>
            </a:r>
          </a:p>
        </xdr:txBody>
      </xdr:sp>
      <xdr:pic>
        <xdr:nvPicPr>
          <xdr:cNvPr id="3" name="Picture 5"/>
          <xdr:cNvPicPr preferRelativeResize="1">
            <a:picLocks noChangeAspect="1"/>
          </xdr:cNvPicPr>
        </xdr:nvPicPr>
        <xdr:blipFill>
          <a:blip r:embed="rId1"/>
          <a:stretch>
            <a:fillRect/>
          </a:stretch>
        </xdr:blipFill>
        <xdr:spPr>
          <a:xfrm>
            <a:off x="107" y="762"/>
            <a:ext cx="255" cy="152"/>
          </a:xfrm>
          <a:prstGeom prst="rect">
            <a:avLst/>
          </a:prstGeom>
          <a:noFill/>
          <a:ln w="1" cmpd="sng">
            <a:noFill/>
          </a:ln>
        </xdr:spPr>
      </xdr:pic>
    </xdr:grpSp>
    <xdr:clientData/>
  </xdr:twoCellAnchor>
  <xdr:twoCellAnchor>
    <xdr:from>
      <xdr:col>1</xdr:col>
      <xdr:colOff>1447800</xdr:colOff>
      <xdr:row>7</xdr:row>
      <xdr:rowOff>104775</xdr:rowOff>
    </xdr:from>
    <xdr:to>
      <xdr:col>1</xdr:col>
      <xdr:colOff>2019300</xdr:colOff>
      <xdr:row>13</xdr:row>
      <xdr:rowOff>66675</xdr:rowOff>
    </xdr:to>
    <xdr:sp>
      <xdr:nvSpPr>
        <xdr:cNvPr id="4" name="AutoShape 8"/>
        <xdr:cNvSpPr>
          <a:spLocks/>
        </xdr:cNvSpPr>
      </xdr:nvSpPr>
      <xdr:spPr>
        <a:xfrm flipV="1">
          <a:off x="1847850" y="3038475"/>
          <a:ext cx="571500" cy="9334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2886075</xdr:colOff>
      <xdr:row>13</xdr:row>
      <xdr:rowOff>66675</xdr:rowOff>
    </xdr:from>
    <xdr:to>
      <xdr:col>2</xdr:col>
      <xdr:colOff>2495550</xdr:colOff>
      <xdr:row>28</xdr:row>
      <xdr:rowOff>57150</xdr:rowOff>
    </xdr:to>
    <xdr:sp>
      <xdr:nvSpPr>
        <xdr:cNvPr id="5" name="Text Box 10"/>
        <xdr:cNvSpPr txBox="1">
          <a:spLocks noChangeArrowheads="1"/>
        </xdr:cNvSpPr>
      </xdr:nvSpPr>
      <xdr:spPr>
        <a:xfrm>
          <a:off x="3286125" y="3971925"/>
          <a:ext cx="2676525" cy="2419350"/>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Hier gilt dasselbe: Beim "Herunterziehen" der Formel passt sich der erste Zellbezug (B6) an die jeweilige Zeile an; der Zellbezug ist </a:t>
          </a:r>
          <a:r>
            <a:rPr lang="en-US" cap="none" sz="1000" b="1" i="0" u="none" baseline="0">
              <a:solidFill>
                <a:srgbClr val="000000"/>
              </a:solidFill>
              <a:latin typeface="Arial"/>
              <a:ea typeface="Arial"/>
              <a:cs typeface="Arial"/>
            </a:rPr>
            <a:t>relativ</a:t>
          </a:r>
          <a:r>
            <a:rPr lang="en-US" cap="none" sz="1000" b="0" i="0" u="none" baseline="0">
              <a:solidFill>
                <a:srgbClr val="000000"/>
              </a:solidFill>
              <a:latin typeface="Arial"/>
              <a:ea typeface="Arial"/>
              <a:cs typeface="Arial"/>
            </a:rPr>
            <a:t>. Der zweite Zellbezug ($A$2) ist durch $-Zeichen geschützt und bleibt in jeder Zeile unverändert; der Zellbezug ist </a:t>
          </a:r>
          <a:r>
            <a:rPr lang="en-US" cap="none" sz="1000" b="1" i="0" u="none" baseline="0">
              <a:solidFill>
                <a:srgbClr val="000000"/>
              </a:solidFill>
              <a:latin typeface="Arial"/>
              <a:ea typeface="Arial"/>
              <a:cs typeface="Arial"/>
            </a:rPr>
            <a:t>absolut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(Auch hier gilt dieselbe Bemerkung: Weil in diesem Beispiel die Formel ja nur durch mehrere Zeilen wandert und die Spalte sowieso unverändert bleibt, wäre der Schutz für die Spalte eigentlich unnötig. Die Formel "=B6*A$2", wo der $ nur die Zeile schützt, würde also strenggenommen genügen.)</a:t>
          </a:r>
        </a:p>
      </xdr:txBody>
    </xdr:sp>
    <xdr:clientData/>
  </xdr:twoCellAnchor>
  <xdr:twoCellAnchor>
    <xdr:from>
      <xdr:col>2</xdr:col>
      <xdr:colOff>1162050</xdr:colOff>
      <xdr:row>7</xdr:row>
      <xdr:rowOff>85725</xdr:rowOff>
    </xdr:from>
    <xdr:to>
      <xdr:col>2</xdr:col>
      <xdr:colOff>1628775</xdr:colOff>
      <xdr:row>13</xdr:row>
      <xdr:rowOff>66675</xdr:rowOff>
    </xdr:to>
    <xdr:sp>
      <xdr:nvSpPr>
        <xdr:cNvPr id="6" name="AutoShape 12"/>
        <xdr:cNvSpPr>
          <a:spLocks/>
        </xdr:cNvSpPr>
      </xdr:nvSpPr>
      <xdr:spPr>
        <a:xfrm flipV="1">
          <a:off x="4629150" y="3019425"/>
          <a:ext cx="466725" cy="9525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2590800</xdr:colOff>
      <xdr:row>13</xdr:row>
      <xdr:rowOff>104775</xdr:rowOff>
    </xdr:from>
    <xdr:to>
      <xdr:col>4</xdr:col>
      <xdr:colOff>1552575</xdr:colOff>
      <xdr:row>37</xdr:row>
      <xdr:rowOff>133350</xdr:rowOff>
    </xdr:to>
    <xdr:sp>
      <xdr:nvSpPr>
        <xdr:cNvPr id="7" name="Text Box 14"/>
        <xdr:cNvSpPr txBox="1">
          <a:spLocks noChangeArrowheads="1"/>
        </xdr:cNvSpPr>
      </xdr:nvSpPr>
      <xdr:spPr>
        <a:xfrm>
          <a:off x="6057900" y="4010025"/>
          <a:ext cx="4524375" cy="391477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Tipp: mit Formatierungsregeln</a:t>
          </a:r>
          <a:r>
            <a:rPr lang="en-US" cap="none" sz="1000" b="0" i="0" u="none" baseline="0">
              <a:solidFill>
                <a:srgbClr val="000000"/>
              </a:solidFill>
              <a:latin typeface="Arial"/>
              <a:ea typeface="Arial"/>
              <a:cs typeface="Arial"/>
            </a:rPr>
            <a:t> können Sie eine Zelle auf ihren Werten basierend formatieren, also z.B. negative Werte rot, positive Werte grün.
</a:t>
          </a:r>
          <a:r>
            <a:rPr lang="en-US" cap="none" sz="1000" b="0" i="0" u="none" baseline="0">
              <a:solidFill>
                <a:srgbClr val="000000"/>
              </a:solidFill>
              <a:latin typeface="Arial"/>
              <a:ea typeface="Arial"/>
              <a:cs typeface="Arial"/>
            </a:rPr>
            <a:t>Die Einstellungen für die  bedingte Formatierung findet man unter Multifunktionsleiste Start - Bedingte Formatierung:</a:t>
          </a:r>
        </a:p>
      </xdr:txBody>
    </xdr:sp>
    <xdr:clientData/>
  </xdr:twoCellAnchor>
  <xdr:twoCellAnchor>
    <xdr:from>
      <xdr:col>3</xdr:col>
      <xdr:colOff>866775</xdr:colOff>
      <xdr:row>7</xdr:row>
      <xdr:rowOff>123825</xdr:rowOff>
    </xdr:from>
    <xdr:to>
      <xdr:col>3</xdr:col>
      <xdr:colOff>1962150</xdr:colOff>
      <xdr:row>13</xdr:row>
      <xdr:rowOff>104775</xdr:rowOff>
    </xdr:to>
    <xdr:sp>
      <xdr:nvSpPr>
        <xdr:cNvPr id="8" name="AutoShape 16"/>
        <xdr:cNvSpPr>
          <a:spLocks/>
        </xdr:cNvSpPr>
      </xdr:nvSpPr>
      <xdr:spPr>
        <a:xfrm rot="16200000" flipV="1">
          <a:off x="7229475" y="3057525"/>
          <a:ext cx="1095375" cy="9525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1628775</xdr:colOff>
      <xdr:row>13</xdr:row>
      <xdr:rowOff>114300</xdr:rowOff>
    </xdr:from>
    <xdr:to>
      <xdr:col>6</xdr:col>
      <xdr:colOff>1038225</xdr:colOff>
      <xdr:row>41</xdr:row>
      <xdr:rowOff>76200</xdr:rowOff>
    </xdr:to>
    <xdr:sp>
      <xdr:nvSpPr>
        <xdr:cNvPr id="9" name="Text Box 19"/>
        <xdr:cNvSpPr txBox="1">
          <a:spLocks noChangeArrowheads="1"/>
        </xdr:cNvSpPr>
      </xdr:nvSpPr>
      <xdr:spPr>
        <a:xfrm>
          <a:off x="10658475" y="4019550"/>
          <a:ext cx="4371975" cy="4495800"/>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Calibri"/>
              <a:ea typeface="Calibri"/>
              <a:cs typeface="Calibri"/>
            </a:rPr>
            <a:t>Markieren Sie die oberste linkste Zelle, die beim Scrollen verschoben werden darf. Mit Multifunktionsleiste</a:t>
          </a:r>
          <a:r>
            <a:rPr lang="en-US" cap="none" sz="1000" b="0" i="0" u="none" baseline="0">
              <a:solidFill>
                <a:srgbClr val="000000"/>
              </a:solidFill>
              <a:latin typeface="Calibri"/>
              <a:ea typeface="Calibri"/>
              <a:cs typeface="Calibri"/>
            </a:rPr>
            <a:t> Ansicht - Fenster </a:t>
          </a:r>
          <a:r>
            <a:rPr lang="en-US" cap="none" sz="1000" b="0" i="0" u="none" baseline="0">
              <a:solidFill>
                <a:srgbClr val="000000"/>
              </a:solidFill>
              <a:latin typeface="Calibri"/>
              <a:ea typeface="Calibri"/>
              <a:cs typeface="Calibri"/>
            </a:rPr>
            <a:t>fixieren verhindern Sie, dass die Bereiche über und links der markierten Zelle beim Scrollen verschwinden</a:t>
          </a:r>
        </a:p>
      </xdr:txBody>
    </xdr:sp>
    <xdr:clientData/>
  </xdr:twoCellAnchor>
  <xdr:twoCellAnchor editAs="oneCell">
    <xdr:from>
      <xdr:col>2</xdr:col>
      <xdr:colOff>2705100</xdr:colOff>
      <xdr:row>18</xdr:row>
      <xdr:rowOff>66675</xdr:rowOff>
    </xdr:from>
    <xdr:to>
      <xdr:col>3</xdr:col>
      <xdr:colOff>1447800</xdr:colOff>
      <xdr:row>31</xdr:row>
      <xdr:rowOff>0</xdr:rowOff>
    </xdr:to>
    <xdr:pic>
      <xdr:nvPicPr>
        <xdr:cNvPr id="10" name="Picture 65"/>
        <xdr:cNvPicPr preferRelativeResize="1">
          <a:picLocks noChangeAspect="1"/>
        </xdr:cNvPicPr>
      </xdr:nvPicPr>
      <xdr:blipFill>
        <a:blip r:embed="rId2"/>
        <a:stretch>
          <a:fillRect/>
        </a:stretch>
      </xdr:blipFill>
      <xdr:spPr>
        <a:xfrm>
          <a:off x="6172200" y="4781550"/>
          <a:ext cx="1638300" cy="2038350"/>
        </a:xfrm>
        <a:prstGeom prst="rect">
          <a:avLst/>
        </a:prstGeom>
        <a:noFill/>
        <a:ln w="1" cmpd="sng">
          <a:noFill/>
        </a:ln>
      </xdr:spPr>
    </xdr:pic>
    <xdr:clientData/>
  </xdr:twoCellAnchor>
  <xdr:twoCellAnchor editAs="oneCell">
    <xdr:from>
      <xdr:col>3</xdr:col>
      <xdr:colOff>1514475</xdr:colOff>
      <xdr:row>18</xdr:row>
      <xdr:rowOff>76200</xdr:rowOff>
    </xdr:from>
    <xdr:to>
      <xdr:col>4</xdr:col>
      <xdr:colOff>1447800</xdr:colOff>
      <xdr:row>31</xdr:row>
      <xdr:rowOff>95250</xdr:rowOff>
    </xdr:to>
    <xdr:pic>
      <xdr:nvPicPr>
        <xdr:cNvPr id="11" name="Picture 66"/>
        <xdr:cNvPicPr preferRelativeResize="1">
          <a:picLocks noChangeAspect="1"/>
        </xdr:cNvPicPr>
      </xdr:nvPicPr>
      <xdr:blipFill>
        <a:blip r:embed="rId3"/>
        <a:stretch>
          <a:fillRect/>
        </a:stretch>
      </xdr:blipFill>
      <xdr:spPr>
        <a:xfrm>
          <a:off x="7877175" y="4791075"/>
          <a:ext cx="2600325" cy="2124075"/>
        </a:xfrm>
        <a:prstGeom prst="rect">
          <a:avLst/>
        </a:prstGeom>
        <a:noFill/>
        <a:ln w="1" cmpd="sng">
          <a:noFill/>
        </a:ln>
      </xdr:spPr>
    </xdr:pic>
    <xdr:clientData/>
  </xdr:twoCellAnchor>
  <xdr:twoCellAnchor editAs="oneCell">
    <xdr:from>
      <xdr:col>4</xdr:col>
      <xdr:colOff>1724025</xdr:colOff>
      <xdr:row>18</xdr:row>
      <xdr:rowOff>47625</xdr:rowOff>
    </xdr:from>
    <xdr:to>
      <xdr:col>6</xdr:col>
      <xdr:colOff>628650</xdr:colOff>
      <xdr:row>33</xdr:row>
      <xdr:rowOff>47625</xdr:rowOff>
    </xdr:to>
    <xdr:pic>
      <xdr:nvPicPr>
        <xdr:cNvPr id="12" name="Picture 87"/>
        <xdr:cNvPicPr preferRelativeResize="1">
          <a:picLocks noChangeAspect="1"/>
        </xdr:cNvPicPr>
      </xdr:nvPicPr>
      <xdr:blipFill>
        <a:blip r:embed="rId4"/>
        <a:stretch>
          <a:fillRect/>
        </a:stretch>
      </xdr:blipFill>
      <xdr:spPr>
        <a:xfrm>
          <a:off x="10753725" y="4762500"/>
          <a:ext cx="3867150" cy="24288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17</xdr:row>
      <xdr:rowOff>9525</xdr:rowOff>
    </xdr:from>
    <xdr:to>
      <xdr:col>2</xdr:col>
      <xdr:colOff>771525</xdr:colOff>
      <xdr:row>20</xdr:row>
      <xdr:rowOff>76200</xdr:rowOff>
    </xdr:to>
    <xdr:sp>
      <xdr:nvSpPr>
        <xdr:cNvPr id="1" name="Text Box 1"/>
        <xdr:cNvSpPr txBox="1">
          <a:spLocks noChangeArrowheads="1"/>
        </xdr:cNvSpPr>
      </xdr:nvSpPr>
      <xdr:spPr>
        <a:xfrm>
          <a:off x="619125" y="3990975"/>
          <a:ext cx="1676400" cy="552450"/>
        </a:xfrm>
        <a:prstGeom prst="rect">
          <a:avLst/>
        </a:prstGeom>
        <a:solidFill>
          <a:srgbClr val="FFCC99"/>
        </a:solidFill>
        <a:ln w="9525" cmpd="sng">
          <a:solidFill>
            <a:srgbClr val="000000"/>
          </a:solidFill>
          <a:headEnd type="none"/>
          <a:tailEnd type="none"/>
        </a:ln>
      </xdr:spPr>
      <xdr:txBody>
        <a:bodyPr vertOverflow="clip" wrap="square" lIns="90000" tIns="46800" rIns="90000" bIns="46800"/>
        <a:p>
          <a:pPr algn="ctr">
            <a:defRPr/>
          </a:pPr>
          <a:r>
            <a:rPr lang="en-US" cap="none" sz="1400" b="0" i="0" u="none" baseline="0">
              <a:solidFill>
                <a:srgbClr val="000000"/>
              </a:solidFill>
              <a:latin typeface="Arial"/>
              <a:ea typeface="Arial"/>
              <a:cs typeface="Arial"/>
            </a:rPr>
            <a:t>Dieses Resultat ist falsch!</a:t>
          </a:r>
        </a:p>
      </xdr:txBody>
    </xdr:sp>
    <xdr:clientData/>
  </xdr:twoCellAnchor>
  <xdr:twoCellAnchor>
    <xdr:from>
      <xdr:col>1</xdr:col>
      <xdr:colOff>695325</xdr:colOff>
      <xdr:row>13</xdr:row>
      <xdr:rowOff>104775</xdr:rowOff>
    </xdr:from>
    <xdr:to>
      <xdr:col>2</xdr:col>
      <xdr:colOff>419100</xdr:colOff>
      <xdr:row>17</xdr:row>
      <xdr:rowOff>9525</xdr:rowOff>
    </xdr:to>
    <xdr:sp>
      <xdr:nvSpPr>
        <xdr:cNvPr id="2" name="AutoShape 2"/>
        <xdr:cNvSpPr>
          <a:spLocks/>
        </xdr:cNvSpPr>
      </xdr:nvSpPr>
      <xdr:spPr>
        <a:xfrm flipV="1">
          <a:off x="1457325" y="3429000"/>
          <a:ext cx="485775" cy="5619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419100</xdr:colOff>
      <xdr:row>22</xdr:row>
      <xdr:rowOff>38100</xdr:rowOff>
    </xdr:from>
    <xdr:to>
      <xdr:col>4</xdr:col>
      <xdr:colOff>676275</xdr:colOff>
      <xdr:row>28</xdr:row>
      <xdr:rowOff>104775</xdr:rowOff>
    </xdr:to>
    <xdr:sp>
      <xdr:nvSpPr>
        <xdr:cNvPr id="3" name="Text Box 3"/>
        <xdr:cNvSpPr txBox="1">
          <a:spLocks noChangeArrowheads="1"/>
        </xdr:cNvSpPr>
      </xdr:nvSpPr>
      <xdr:spPr>
        <a:xfrm>
          <a:off x="1943100" y="4829175"/>
          <a:ext cx="2390775" cy="103822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ctr">
            <a:defRPr/>
          </a:pPr>
          <a:r>
            <a:rPr lang="en-US" cap="none" sz="1400" b="0" i="0" u="none" baseline="0">
              <a:solidFill>
                <a:srgbClr val="000000"/>
              </a:solidFill>
              <a:latin typeface="Arial"/>
              <a:ea typeface="Arial"/>
              <a:cs typeface="Arial"/>
            </a:rPr>
            <a:t>Dieses Resultat würde zwar stimmen, aber so schreibt man keine Rechnung!</a:t>
          </a:r>
        </a:p>
      </xdr:txBody>
    </xdr:sp>
    <xdr:clientData/>
  </xdr:twoCellAnchor>
  <xdr:twoCellAnchor>
    <xdr:from>
      <xdr:col>3</xdr:col>
      <xdr:colOff>409575</xdr:colOff>
      <xdr:row>13</xdr:row>
      <xdr:rowOff>104775</xdr:rowOff>
    </xdr:from>
    <xdr:to>
      <xdr:col>3</xdr:col>
      <xdr:colOff>552450</xdr:colOff>
      <xdr:row>22</xdr:row>
      <xdr:rowOff>38100</xdr:rowOff>
    </xdr:to>
    <xdr:sp>
      <xdr:nvSpPr>
        <xdr:cNvPr id="4" name="AutoShape 4"/>
        <xdr:cNvSpPr>
          <a:spLocks/>
        </xdr:cNvSpPr>
      </xdr:nvSpPr>
      <xdr:spPr>
        <a:xfrm flipH="1" flipV="1">
          <a:off x="3000375" y="3429000"/>
          <a:ext cx="142875" cy="14001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17</xdr:row>
      <xdr:rowOff>114300</xdr:rowOff>
    </xdr:from>
    <xdr:to>
      <xdr:col>5</xdr:col>
      <xdr:colOff>314325</xdr:colOff>
      <xdr:row>20</xdr:row>
      <xdr:rowOff>9525</xdr:rowOff>
    </xdr:to>
    <xdr:sp>
      <xdr:nvSpPr>
        <xdr:cNvPr id="5" name="Text Box 6"/>
        <xdr:cNvSpPr txBox="1">
          <a:spLocks noChangeArrowheads="1"/>
        </xdr:cNvSpPr>
      </xdr:nvSpPr>
      <xdr:spPr>
        <a:xfrm>
          <a:off x="3362325" y="4095750"/>
          <a:ext cx="1676400" cy="381000"/>
        </a:xfrm>
        <a:prstGeom prst="rect">
          <a:avLst/>
        </a:prstGeom>
        <a:solidFill>
          <a:srgbClr val="CCFFCC"/>
        </a:solidFill>
        <a:ln w="9525" cmpd="sng">
          <a:solidFill>
            <a:srgbClr val="000000"/>
          </a:solidFill>
          <a:headEnd type="none"/>
          <a:tailEnd type="none"/>
        </a:ln>
      </xdr:spPr>
      <xdr:txBody>
        <a:bodyPr vertOverflow="clip" wrap="square" lIns="90000" tIns="46800" rIns="90000" bIns="46800"/>
        <a:p>
          <a:pPr algn="ctr">
            <a:defRPr/>
          </a:pPr>
          <a:r>
            <a:rPr lang="en-US" cap="none" sz="1400" b="0" i="0" u="none" baseline="0">
              <a:solidFill>
                <a:srgbClr val="000000"/>
              </a:solidFill>
              <a:latin typeface="Arial"/>
              <a:ea typeface="Arial"/>
              <a:cs typeface="Arial"/>
            </a:rPr>
            <a:t>Nur so stimmts.</a:t>
          </a:r>
        </a:p>
      </xdr:txBody>
    </xdr:sp>
    <xdr:clientData/>
  </xdr:twoCellAnchor>
  <xdr:twoCellAnchor>
    <xdr:from>
      <xdr:col>4</xdr:col>
      <xdr:colOff>466725</xdr:colOff>
      <xdr:row>13</xdr:row>
      <xdr:rowOff>123825</xdr:rowOff>
    </xdr:from>
    <xdr:to>
      <xdr:col>4</xdr:col>
      <xdr:colOff>542925</xdr:colOff>
      <xdr:row>17</xdr:row>
      <xdr:rowOff>114300</xdr:rowOff>
    </xdr:to>
    <xdr:sp>
      <xdr:nvSpPr>
        <xdr:cNvPr id="6" name="AutoShape 7"/>
        <xdr:cNvSpPr>
          <a:spLocks/>
        </xdr:cNvSpPr>
      </xdr:nvSpPr>
      <xdr:spPr>
        <a:xfrm flipH="1" flipV="1">
          <a:off x="4124325" y="3448050"/>
          <a:ext cx="76200" cy="6477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3</xdr:row>
      <xdr:rowOff>114300</xdr:rowOff>
    </xdr:from>
    <xdr:to>
      <xdr:col>10</xdr:col>
      <xdr:colOff>123825</xdr:colOff>
      <xdr:row>7</xdr:row>
      <xdr:rowOff>142875</xdr:rowOff>
    </xdr:to>
    <xdr:sp>
      <xdr:nvSpPr>
        <xdr:cNvPr id="7" name="Text Box 9"/>
        <xdr:cNvSpPr txBox="1">
          <a:spLocks noChangeArrowheads="1"/>
        </xdr:cNvSpPr>
      </xdr:nvSpPr>
      <xdr:spPr>
        <a:xfrm>
          <a:off x="6505575" y="1819275"/>
          <a:ext cx="2152650" cy="67627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Auf 5 Rp runden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=RUNDEN(2*A4*B4;1)/2</a:t>
          </a:r>
        </a:p>
      </xdr:txBody>
    </xdr:sp>
    <xdr:clientData/>
  </xdr:twoCellAnchor>
  <xdr:twoCellAnchor>
    <xdr:from>
      <xdr:col>5</xdr:col>
      <xdr:colOff>752475</xdr:colOff>
      <xdr:row>5</xdr:row>
      <xdr:rowOff>133350</xdr:rowOff>
    </xdr:from>
    <xdr:to>
      <xdr:col>7</xdr:col>
      <xdr:colOff>257175</xdr:colOff>
      <xdr:row>6</xdr:row>
      <xdr:rowOff>85725</xdr:rowOff>
    </xdr:to>
    <xdr:sp>
      <xdr:nvSpPr>
        <xdr:cNvPr id="8" name="AutoShape 10"/>
        <xdr:cNvSpPr>
          <a:spLocks/>
        </xdr:cNvSpPr>
      </xdr:nvSpPr>
      <xdr:spPr>
        <a:xfrm flipV="1">
          <a:off x="5476875" y="2162175"/>
          <a:ext cx="1028700" cy="1143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19</xdr:row>
      <xdr:rowOff>47625</xdr:rowOff>
    </xdr:from>
    <xdr:to>
      <xdr:col>7</xdr:col>
      <xdr:colOff>542925</xdr:colOff>
      <xdr:row>25</xdr:row>
      <xdr:rowOff>85725</xdr:rowOff>
    </xdr:to>
    <xdr:sp>
      <xdr:nvSpPr>
        <xdr:cNvPr id="9" name="Text Box 11"/>
        <xdr:cNvSpPr txBox="1">
          <a:spLocks noChangeArrowheads="1"/>
        </xdr:cNvSpPr>
      </xdr:nvSpPr>
      <xdr:spPr>
        <a:xfrm>
          <a:off x="5133975" y="4352925"/>
          <a:ext cx="1657350" cy="1009650"/>
        </a:xfrm>
        <a:prstGeom prst="rect">
          <a:avLst/>
        </a:prstGeom>
        <a:solidFill>
          <a:srgbClr val="CCFFCC"/>
        </a:solidFill>
        <a:ln w="9525" cmpd="sng">
          <a:solidFill>
            <a:srgbClr val="000000"/>
          </a:solidFill>
          <a:headEnd type="none"/>
          <a:tailEnd type="none"/>
        </a:ln>
      </xdr:spPr>
      <xdr:txBody>
        <a:bodyPr vertOverflow="clip" wrap="square" lIns="90000" tIns="46800" rIns="90000" bIns="46800"/>
        <a:p>
          <a:pPr algn="ctr">
            <a:defRPr/>
          </a:pPr>
          <a:r>
            <a:rPr lang="en-US" cap="none" sz="1400" b="0" i="0" u="none" baseline="0">
              <a:solidFill>
                <a:srgbClr val="000000"/>
              </a:solidFill>
              <a:latin typeface="Arial"/>
              <a:ea typeface="Arial"/>
              <a:cs typeface="Arial"/>
            </a:rPr>
            <a:t>Und so stimmts auch für einen schweizer Buchhalter.</a:t>
          </a:r>
        </a:p>
      </xdr:txBody>
    </xdr:sp>
    <xdr:clientData/>
  </xdr:twoCellAnchor>
  <xdr:twoCellAnchor>
    <xdr:from>
      <xdr:col>5</xdr:col>
      <xdr:colOff>752475</xdr:colOff>
      <xdr:row>13</xdr:row>
      <xdr:rowOff>104775</xdr:rowOff>
    </xdr:from>
    <xdr:to>
      <xdr:col>6</xdr:col>
      <xdr:colOff>476250</xdr:colOff>
      <xdr:row>19</xdr:row>
      <xdr:rowOff>47625</xdr:rowOff>
    </xdr:to>
    <xdr:sp>
      <xdr:nvSpPr>
        <xdr:cNvPr id="10" name="AutoShape 12"/>
        <xdr:cNvSpPr>
          <a:spLocks/>
        </xdr:cNvSpPr>
      </xdr:nvSpPr>
      <xdr:spPr>
        <a:xfrm rot="16200000" flipV="1">
          <a:off x="5476875" y="3429000"/>
          <a:ext cx="485775" cy="9239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866775</xdr:colOff>
      <xdr:row>3</xdr:row>
      <xdr:rowOff>209550</xdr:rowOff>
    </xdr:from>
    <xdr:to>
      <xdr:col>7</xdr:col>
      <xdr:colOff>190500</xdr:colOff>
      <xdr:row>8</xdr:row>
      <xdr:rowOff>9525</xdr:rowOff>
    </xdr:to>
    <xdr:sp>
      <xdr:nvSpPr>
        <xdr:cNvPr id="1" name="AutoShape 5"/>
        <xdr:cNvSpPr>
          <a:spLocks/>
        </xdr:cNvSpPr>
      </xdr:nvSpPr>
      <xdr:spPr>
        <a:xfrm flipH="1" flipV="1">
          <a:off x="3295650" y="1085850"/>
          <a:ext cx="762000" cy="12287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161925</xdr:colOff>
      <xdr:row>2</xdr:row>
      <xdr:rowOff>104775</xdr:rowOff>
    </xdr:from>
    <xdr:to>
      <xdr:col>30</xdr:col>
      <xdr:colOff>247650</xdr:colOff>
      <xdr:row>17</xdr:row>
      <xdr:rowOff>76200</xdr:rowOff>
    </xdr:to>
    <xdr:grpSp>
      <xdr:nvGrpSpPr>
        <xdr:cNvPr id="2" name="Group 12"/>
        <xdr:cNvGrpSpPr>
          <a:grpSpLocks/>
        </xdr:cNvGrpSpPr>
      </xdr:nvGrpSpPr>
      <xdr:grpSpPr>
        <a:xfrm>
          <a:off x="7343775" y="790575"/>
          <a:ext cx="3124200" cy="3305175"/>
          <a:chOff x="773" y="337"/>
          <a:chExt cx="328" cy="362"/>
        </a:xfrm>
        <a:solidFill>
          <a:srgbClr val="FFFFFF"/>
        </a:solidFill>
      </xdr:grpSpPr>
      <xdr:sp>
        <xdr:nvSpPr>
          <xdr:cNvPr id="3" name="Text Box 8"/>
          <xdr:cNvSpPr txBox="1">
            <a:spLocks noChangeArrowheads="1"/>
          </xdr:cNvSpPr>
        </xdr:nvSpPr>
        <xdr:spPr>
          <a:xfrm>
            <a:off x="773" y="337"/>
            <a:ext cx="328" cy="362"/>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Hauptmenu - Format - Zellen</a:t>
            </a:r>
          </a:p>
        </xdr:txBody>
      </xdr:sp>
      <xdr:pic>
        <xdr:nvPicPr>
          <xdr:cNvPr id="4" name="Picture 6"/>
          <xdr:cNvPicPr preferRelativeResize="1">
            <a:picLocks noChangeAspect="1"/>
          </xdr:cNvPicPr>
        </xdr:nvPicPr>
        <xdr:blipFill>
          <a:blip r:embed="rId1"/>
          <a:stretch>
            <a:fillRect/>
          </a:stretch>
        </xdr:blipFill>
        <xdr:spPr>
          <a:xfrm>
            <a:off x="784" y="367"/>
            <a:ext cx="303" cy="322"/>
          </a:xfrm>
          <a:prstGeom prst="rect">
            <a:avLst/>
          </a:prstGeom>
          <a:noFill/>
          <a:ln w="1" cmpd="sng">
            <a:noFill/>
          </a:ln>
        </xdr:spPr>
      </xdr:pic>
    </xdr:grpSp>
    <xdr:clientData/>
  </xdr:twoCellAnchor>
  <xdr:oneCellAnchor>
    <xdr:from>
      <xdr:col>19</xdr:col>
      <xdr:colOff>180975</xdr:colOff>
      <xdr:row>18</xdr:row>
      <xdr:rowOff>152400</xdr:rowOff>
    </xdr:from>
    <xdr:ext cx="3124200" cy="3400425"/>
    <xdr:grpSp>
      <xdr:nvGrpSpPr>
        <xdr:cNvPr id="5" name="Group 17"/>
        <xdr:cNvGrpSpPr>
          <a:grpSpLocks/>
        </xdr:cNvGrpSpPr>
      </xdr:nvGrpSpPr>
      <xdr:grpSpPr>
        <a:xfrm>
          <a:off x="7362825" y="4362450"/>
          <a:ext cx="3124200" cy="3400425"/>
          <a:chOff x="18" y="658"/>
          <a:chExt cx="328" cy="379"/>
        </a:xfrm>
        <a:solidFill>
          <a:srgbClr val="FFFFFF"/>
        </a:solidFill>
      </xdr:grpSpPr>
      <xdr:sp>
        <xdr:nvSpPr>
          <xdr:cNvPr id="6" name="Text Box 11"/>
          <xdr:cNvSpPr txBox="1">
            <a:spLocks noChangeArrowheads="1"/>
          </xdr:cNvSpPr>
        </xdr:nvSpPr>
        <xdr:spPr>
          <a:xfrm>
            <a:off x="18" y="658"/>
            <a:ext cx="328" cy="379"/>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Für Tages-Zeiten (00:00 - 23:59) wählen Sie das Format hh:mm</a:t>
            </a:r>
          </a:p>
        </xdr:txBody>
      </xdr:sp>
      <xdr:pic>
        <xdr:nvPicPr>
          <xdr:cNvPr id="7" name="Picture 13"/>
          <xdr:cNvPicPr preferRelativeResize="1">
            <a:picLocks noChangeAspect="1"/>
          </xdr:cNvPicPr>
        </xdr:nvPicPr>
        <xdr:blipFill>
          <a:blip r:embed="rId2"/>
          <a:stretch>
            <a:fillRect/>
          </a:stretch>
        </xdr:blipFill>
        <xdr:spPr>
          <a:xfrm>
            <a:off x="28" y="703"/>
            <a:ext cx="308" cy="327"/>
          </a:xfrm>
          <a:prstGeom prst="rect">
            <a:avLst/>
          </a:prstGeom>
          <a:noFill/>
          <a:ln w="1" cmpd="sng">
            <a:noFill/>
          </a:ln>
        </xdr:spPr>
      </xdr:pic>
    </xdr:grpSp>
    <xdr:clientData/>
  </xdr:oneCellAnchor>
  <xdr:twoCellAnchor>
    <xdr:from>
      <xdr:col>4</xdr:col>
      <xdr:colOff>476250</xdr:colOff>
      <xdr:row>14</xdr:row>
      <xdr:rowOff>95250</xdr:rowOff>
    </xdr:from>
    <xdr:to>
      <xdr:col>25</xdr:col>
      <xdr:colOff>85725</xdr:colOff>
      <xdr:row>18</xdr:row>
      <xdr:rowOff>152400</xdr:rowOff>
    </xdr:to>
    <xdr:sp>
      <xdr:nvSpPr>
        <xdr:cNvPr id="8" name="AutoShape 15"/>
        <xdr:cNvSpPr>
          <a:spLocks/>
        </xdr:cNvSpPr>
      </xdr:nvSpPr>
      <xdr:spPr>
        <a:xfrm flipH="1" flipV="1">
          <a:off x="2066925" y="3543300"/>
          <a:ext cx="6858000" cy="8191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47625</xdr:colOff>
      <xdr:row>31</xdr:row>
      <xdr:rowOff>28575</xdr:rowOff>
    </xdr:from>
    <xdr:ext cx="3124200" cy="3200400"/>
    <xdr:grpSp>
      <xdr:nvGrpSpPr>
        <xdr:cNvPr id="9" name="Group 20"/>
        <xdr:cNvGrpSpPr>
          <a:grpSpLocks/>
        </xdr:cNvGrpSpPr>
      </xdr:nvGrpSpPr>
      <xdr:grpSpPr>
        <a:xfrm>
          <a:off x="295275" y="6734175"/>
          <a:ext cx="3124200" cy="3200400"/>
          <a:chOff x="362" y="658"/>
          <a:chExt cx="328" cy="396"/>
        </a:xfrm>
        <a:solidFill>
          <a:srgbClr val="FFFFFF"/>
        </a:solidFill>
      </xdr:grpSpPr>
      <xdr:sp>
        <xdr:nvSpPr>
          <xdr:cNvPr id="10" name="Text Box 16"/>
          <xdr:cNvSpPr txBox="1">
            <a:spLocks noChangeArrowheads="1"/>
          </xdr:cNvSpPr>
        </xdr:nvSpPr>
        <xdr:spPr>
          <a:xfrm>
            <a:off x="362" y="658"/>
            <a:ext cx="328" cy="396"/>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Für Summen von Zeiten, welche auch über 24 Stunden gehen können, wählen Sie das Format [hh]:mm</a:t>
            </a:r>
          </a:p>
        </xdr:txBody>
      </xdr:sp>
      <xdr:pic>
        <xdr:nvPicPr>
          <xdr:cNvPr id="11" name="Picture 18"/>
          <xdr:cNvPicPr preferRelativeResize="1">
            <a:picLocks noChangeAspect="1"/>
          </xdr:cNvPicPr>
        </xdr:nvPicPr>
        <xdr:blipFill>
          <a:blip r:embed="rId3"/>
          <a:stretch>
            <a:fillRect/>
          </a:stretch>
        </xdr:blipFill>
        <xdr:spPr>
          <a:xfrm>
            <a:off x="372" y="720"/>
            <a:ext cx="308" cy="327"/>
          </a:xfrm>
          <a:prstGeom prst="rect">
            <a:avLst/>
          </a:prstGeom>
          <a:noFill/>
          <a:ln w="1" cmpd="sng">
            <a:noFill/>
          </a:ln>
        </xdr:spPr>
      </xdr:pic>
    </xdr:grpSp>
    <xdr:clientData/>
  </xdr:oneCellAnchor>
  <xdr:twoCellAnchor>
    <xdr:from>
      <xdr:col>4</xdr:col>
      <xdr:colOff>266700</xdr:colOff>
      <xdr:row>26</xdr:row>
      <xdr:rowOff>152400</xdr:rowOff>
    </xdr:from>
    <xdr:to>
      <xdr:col>4</xdr:col>
      <xdr:colOff>361950</xdr:colOff>
      <xdr:row>31</xdr:row>
      <xdr:rowOff>28575</xdr:rowOff>
    </xdr:to>
    <xdr:sp>
      <xdr:nvSpPr>
        <xdr:cNvPr id="12" name="AutoShape 24"/>
        <xdr:cNvSpPr>
          <a:spLocks/>
        </xdr:cNvSpPr>
      </xdr:nvSpPr>
      <xdr:spPr>
        <a:xfrm flipV="1">
          <a:off x="1857375" y="5895975"/>
          <a:ext cx="95250" cy="8382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857250</xdr:colOff>
      <xdr:row>3</xdr:row>
      <xdr:rowOff>190500</xdr:rowOff>
    </xdr:from>
    <xdr:to>
      <xdr:col>19</xdr:col>
      <xdr:colOff>161925</xdr:colOff>
      <xdr:row>9</xdr:row>
      <xdr:rowOff>57150</xdr:rowOff>
    </xdr:to>
    <xdr:sp>
      <xdr:nvSpPr>
        <xdr:cNvPr id="13" name="AutoShape 25"/>
        <xdr:cNvSpPr>
          <a:spLocks/>
        </xdr:cNvSpPr>
      </xdr:nvSpPr>
      <xdr:spPr>
        <a:xfrm flipH="1" flipV="1">
          <a:off x="3286125" y="1066800"/>
          <a:ext cx="4057650" cy="14859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190500</xdr:colOff>
      <xdr:row>2</xdr:row>
      <xdr:rowOff>95250</xdr:rowOff>
    </xdr:from>
    <xdr:to>
      <xdr:col>19</xdr:col>
      <xdr:colOff>0</xdr:colOff>
      <xdr:row>14</xdr:row>
      <xdr:rowOff>180975</xdr:rowOff>
    </xdr:to>
    <xdr:grpSp>
      <xdr:nvGrpSpPr>
        <xdr:cNvPr id="14" name="Group 4"/>
        <xdr:cNvGrpSpPr>
          <a:grpSpLocks/>
        </xdr:cNvGrpSpPr>
      </xdr:nvGrpSpPr>
      <xdr:grpSpPr>
        <a:xfrm>
          <a:off x="4057650" y="781050"/>
          <a:ext cx="3124200" cy="2847975"/>
          <a:chOff x="772" y="10"/>
          <a:chExt cx="328" cy="308"/>
        </a:xfrm>
        <a:solidFill>
          <a:srgbClr val="FFFFFF"/>
        </a:solidFill>
      </xdr:grpSpPr>
      <xdr:sp>
        <xdr:nvSpPr>
          <xdr:cNvPr id="15" name="Text Box 3"/>
          <xdr:cNvSpPr txBox="1">
            <a:spLocks noChangeArrowheads="1"/>
          </xdr:cNvSpPr>
        </xdr:nvSpPr>
        <xdr:spPr>
          <a:xfrm>
            <a:off x="772" y="10"/>
            <a:ext cx="328" cy="308"/>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Hauptmenu - Einfügen - Funktion oder fx-Icon in der Bearbeitungs-Leiste</a:t>
            </a:r>
          </a:p>
        </xdr:txBody>
      </xdr:sp>
      <xdr:pic>
        <xdr:nvPicPr>
          <xdr:cNvPr id="16" name="Picture 2"/>
          <xdr:cNvPicPr preferRelativeResize="1">
            <a:picLocks noChangeAspect="1"/>
          </xdr:cNvPicPr>
        </xdr:nvPicPr>
        <xdr:blipFill>
          <a:blip r:embed="rId4"/>
          <a:stretch>
            <a:fillRect/>
          </a:stretch>
        </xdr:blipFill>
        <xdr:spPr>
          <a:xfrm>
            <a:off x="784" y="54"/>
            <a:ext cx="303" cy="253"/>
          </a:xfrm>
          <a:prstGeom prst="rect">
            <a:avLst/>
          </a:prstGeom>
          <a:noFill/>
          <a:ln w="1" cmpd="sng">
            <a:noFill/>
          </a:ln>
        </xdr:spPr>
      </xdr:pic>
    </xdr:grpSp>
    <xdr:clientData/>
  </xdr:twoCellAnchor>
  <xdr:oneCellAnchor>
    <xdr:from>
      <xdr:col>7</xdr:col>
      <xdr:colOff>219075</xdr:colOff>
      <xdr:row>18</xdr:row>
      <xdr:rowOff>142875</xdr:rowOff>
    </xdr:from>
    <xdr:ext cx="3009900" cy="3705225"/>
    <xdr:grpSp>
      <xdr:nvGrpSpPr>
        <xdr:cNvPr id="17" name="Group 30"/>
        <xdr:cNvGrpSpPr>
          <a:grpSpLocks/>
        </xdr:cNvGrpSpPr>
      </xdr:nvGrpSpPr>
      <xdr:grpSpPr>
        <a:xfrm>
          <a:off x="4086225" y="4352925"/>
          <a:ext cx="3009900" cy="3705225"/>
          <a:chOff x="14" y="656"/>
          <a:chExt cx="328" cy="417"/>
        </a:xfrm>
        <a:solidFill>
          <a:srgbClr val="FFFFFF"/>
        </a:solidFill>
      </xdr:grpSpPr>
      <xdr:sp>
        <xdr:nvSpPr>
          <xdr:cNvPr id="18" name="Text Box 27"/>
          <xdr:cNvSpPr txBox="1">
            <a:spLocks noChangeArrowheads="1"/>
          </xdr:cNvSpPr>
        </xdr:nvSpPr>
        <xdr:spPr>
          <a:xfrm>
            <a:off x="14" y="656"/>
            <a:ext cx="328" cy="417"/>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Mit benutzerdefinierten Formaten können Sie Datumsangaben fast beliebig formatieren und müssen so keine komplizierten Datums-Berechnungen anstellen.</a:t>
            </a:r>
          </a:p>
        </xdr:txBody>
      </xdr:sp>
      <xdr:pic>
        <xdr:nvPicPr>
          <xdr:cNvPr id="19" name="Picture 29"/>
          <xdr:cNvPicPr preferRelativeResize="1">
            <a:picLocks noChangeAspect="1"/>
          </xdr:cNvPicPr>
        </xdr:nvPicPr>
        <xdr:blipFill>
          <a:blip r:embed="rId5"/>
          <a:stretch>
            <a:fillRect/>
          </a:stretch>
        </xdr:blipFill>
        <xdr:spPr>
          <a:xfrm>
            <a:off x="23" y="735"/>
            <a:ext cx="310" cy="329"/>
          </a:xfrm>
          <a:prstGeom prst="rect">
            <a:avLst/>
          </a:prstGeom>
          <a:noFill/>
          <a:ln w="1" cmpd="sng">
            <a:noFill/>
          </a:ln>
        </xdr:spPr>
      </xdr:pic>
    </xdr:grpSp>
    <xdr:clientData/>
  </xdr:oneCellAnchor>
  <xdr:twoCellAnchor>
    <xdr:from>
      <xdr:col>3</xdr:col>
      <xdr:colOff>142875</xdr:colOff>
      <xdr:row>16</xdr:row>
      <xdr:rowOff>66675</xdr:rowOff>
    </xdr:from>
    <xdr:to>
      <xdr:col>13</xdr:col>
      <xdr:colOff>66675</xdr:colOff>
      <xdr:row>18</xdr:row>
      <xdr:rowOff>142875</xdr:rowOff>
    </xdr:to>
    <xdr:sp>
      <xdr:nvSpPr>
        <xdr:cNvPr id="20" name="AutoShape 31"/>
        <xdr:cNvSpPr>
          <a:spLocks/>
        </xdr:cNvSpPr>
      </xdr:nvSpPr>
      <xdr:spPr>
        <a:xfrm flipH="1" flipV="1">
          <a:off x="1447800" y="3895725"/>
          <a:ext cx="4143375" cy="4572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2</xdr:row>
      <xdr:rowOff>123825</xdr:rowOff>
    </xdr:from>
    <xdr:to>
      <xdr:col>15</xdr:col>
      <xdr:colOff>161925</xdr:colOff>
      <xdr:row>4</xdr:row>
      <xdr:rowOff>171450</xdr:rowOff>
    </xdr:to>
    <xdr:sp>
      <xdr:nvSpPr>
        <xdr:cNvPr id="1" name="Text Box 21"/>
        <xdr:cNvSpPr txBox="1">
          <a:spLocks noChangeArrowheads="1"/>
        </xdr:cNvSpPr>
      </xdr:nvSpPr>
      <xdr:spPr>
        <a:xfrm>
          <a:off x="5857875" y="809625"/>
          <a:ext cx="2133600" cy="58102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Beachten Sie:
</a:t>
          </a:r>
          <a:r>
            <a:rPr lang="en-US" cap="none" sz="1000" b="0" i="0" u="none" baseline="0">
              <a:solidFill>
                <a:srgbClr val="000000"/>
              </a:solidFill>
              <a:latin typeface="Arial"/>
              <a:ea typeface="Arial"/>
              <a:cs typeface="Arial"/>
            </a:rPr>
            <a:t>Absoluter Bezug auf die Zeile des Stundensatzes!</a:t>
          </a:r>
        </a:p>
      </xdr:txBody>
    </xdr:sp>
    <xdr:clientData/>
  </xdr:twoCellAnchor>
  <xdr:twoCellAnchor>
    <xdr:from>
      <xdr:col>5</xdr:col>
      <xdr:colOff>571500</xdr:colOff>
      <xdr:row>3</xdr:row>
      <xdr:rowOff>209550</xdr:rowOff>
    </xdr:from>
    <xdr:to>
      <xdr:col>7</xdr:col>
      <xdr:colOff>238125</xdr:colOff>
      <xdr:row>5</xdr:row>
      <xdr:rowOff>95250</xdr:rowOff>
    </xdr:to>
    <xdr:sp>
      <xdr:nvSpPr>
        <xdr:cNvPr id="2" name="AutoShape 22"/>
        <xdr:cNvSpPr>
          <a:spLocks/>
        </xdr:cNvSpPr>
      </xdr:nvSpPr>
      <xdr:spPr>
        <a:xfrm flipH="1">
          <a:off x="3857625" y="1104900"/>
          <a:ext cx="2000250" cy="6381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4</xdr:row>
      <xdr:rowOff>285750</xdr:rowOff>
    </xdr:from>
    <xdr:to>
      <xdr:col>19</xdr:col>
      <xdr:colOff>114300</xdr:colOff>
      <xdr:row>32</xdr:row>
      <xdr:rowOff>47625</xdr:rowOff>
    </xdr:to>
    <xdr:grpSp>
      <xdr:nvGrpSpPr>
        <xdr:cNvPr id="3" name="Group 26"/>
        <xdr:cNvGrpSpPr>
          <a:grpSpLocks/>
        </xdr:cNvGrpSpPr>
      </xdr:nvGrpSpPr>
      <xdr:grpSpPr>
        <a:xfrm>
          <a:off x="5876925" y="1504950"/>
          <a:ext cx="3171825" cy="5686425"/>
          <a:chOff x="582" y="86"/>
          <a:chExt cx="333" cy="604"/>
        </a:xfrm>
        <a:solidFill>
          <a:srgbClr val="FFFFFF"/>
        </a:solidFill>
      </xdr:grpSpPr>
      <xdr:sp>
        <xdr:nvSpPr>
          <xdr:cNvPr id="4" name="Text Box 23"/>
          <xdr:cNvSpPr txBox="1">
            <a:spLocks noChangeArrowheads="1"/>
          </xdr:cNvSpPr>
        </xdr:nvSpPr>
        <xdr:spPr>
          <a:xfrm>
            <a:off x="582" y="86"/>
            <a:ext cx="333" cy="604"/>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1" i="0" u="none" baseline="0">
                <a:solidFill>
                  <a:srgbClr val="000000"/>
                </a:solidFill>
                <a:latin typeface="Arial"/>
                <a:ea typeface="Arial"/>
                <a:cs typeface="Arial"/>
              </a:rPr>
              <a:t>Variante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Verwenden Sie die Funktionen STUNDE und MINUTE, um aus einer Zeitangabe eine dezimale Zahl zu berechnen.</a:t>
            </a:r>
          </a:p>
        </xdr:txBody>
      </xdr:sp>
      <xdr:pic>
        <xdr:nvPicPr>
          <xdr:cNvPr id="5" name="Picture 24"/>
          <xdr:cNvPicPr preferRelativeResize="1">
            <a:picLocks noChangeAspect="1"/>
          </xdr:cNvPicPr>
        </xdr:nvPicPr>
        <xdr:blipFill>
          <a:blip r:embed="rId1"/>
          <a:stretch>
            <a:fillRect/>
          </a:stretch>
        </xdr:blipFill>
        <xdr:spPr>
          <a:xfrm>
            <a:off x="591" y="163"/>
            <a:ext cx="315" cy="263"/>
          </a:xfrm>
          <a:prstGeom prst="rect">
            <a:avLst/>
          </a:prstGeom>
          <a:noFill/>
          <a:ln w="1" cmpd="sng">
            <a:noFill/>
          </a:ln>
        </xdr:spPr>
      </xdr:pic>
      <xdr:pic>
        <xdr:nvPicPr>
          <xdr:cNvPr id="6" name="Picture 25"/>
          <xdr:cNvPicPr preferRelativeResize="1">
            <a:picLocks noChangeAspect="1"/>
          </xdr:cNvPicPr>
        </xdr:nvPicPr>
        <xdr:blipFill>
          <a:blip r:embed="rId2"/>
          <a:stretch>
            <a:fillRect/>
          </a:stretch>
        </xdr:blipFill>
        <xdr:spPr>
          <a:xfrm>
            <a:off x="593" y="436"/>
            <a:ext cx="312" cy="243"/>
          </a:xfrm>
          <a:prstGeom prst="rect">
            <a:avLst/>
          </a:prstGeom>
          <a:noFill/>
          <a:ln w="1" cmpd="sng">
            <a:noFill/>
          </a:ln>
        </xdr:spPr>
      </xdr:pic>
    </xdr:grpSp>
    <xdr:clientData/>
  </xdr:twoCellAnchor>
  <xdr:twoCellAnchor>
    <xdr:from>
      <xdr:col>4</xdr:col>
      <xdr:colOff>409575</xdr:colOff>
      <xdr:row>6</xdr:row>
      <xdr:rowOff>123825</xdr:rowOff>
    </xdr:from>
    <xdr:to>
      <xdr:col>7</xdr:col>
      <xdr:colOff>257175</xdr:colOff>
      <xdr:row>18</xdr:row>
      <xdr:rowOff>9525</xdr:rowOff>
    </xdr:to>
    <xdr:sp>
      <xdr:nvSpPr>
        <xdr:cNvPr id="7" name="AutoShape 27"/>
        <xdr:cNvSpPr>
          <a:spLocks/>
        </xdr:cNvSpPr>
      </xdr:nvSpPr>
      <xdr:spPr>
        <a:xfrm flipH="1" flipV="1">
          <a:off x="2647950" y="1981200"/>
          <a:ext cx="3228975" cy="24003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200025</xdr:colOff>
      <xdr:row>30</xdr:row>
      <xdr:rowOff>95250</xdr:rowOff>
    </xdr:from>
    <xdr:to>
      <xdr:col>6</xdr:col>
      <xdr:colOff>809625</xdr:colOff>
      <xdr:row>37</xdr:row>
      <xdr:rowOff>19050</xdr:rowOff>
    </xdr:to>
    <xdr:sp>
      <xdr:nvSpPr>
        <xdr:cNvPr id="8" name="Text Box 28"/>
        <xdr:cNvSpPr txBox="1">
          <a:spLocks noChangeArrowheads="1"/>
        </xdr:cNvSpPr>
      </xdr:nvSpPr>
      <xdr:spPr>
        <a:xfrm>
          <a:off x="447675" y="6915150"/>
          <a:ext cx="4819650" cy="1057275"/>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1" i="0" u="none" baseline="0">
              <a:solidFill>
                <a:srgbClr val="000000"/>
              </a:solidFill>
              <a:latin typeface="Arial"/>
              <a:ea typeface="Arial"/>
              <a:cs typeface="Arial"/>
            </a:rPr>
            <a:t>Variante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Verwenden Sie folgendes Hintergrundwissen über das Office-Datumsformat: 
</a:t>
          </a:r>
          <a:r>
            <a:rPr lang="en-US" cap="none" sz="1000" b="0" i="0" u="none" baseline="0">
              <a:solidFill>
                <a:srgbClr val="000000"/>
              </a:solidFill>
              <a:latin typeface="Arial"/>
              <a:ea typeface="Arial"/>
              <a:cs typeface="Arial"/>
            </a:rPr>
            <a:t>1 Tag hat den Wert 1, also ist 1 Stunde = 1/24 = 0.04166…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Also können Sie eine Datums-Zelle (die ja im Prinzip einfach eine Anzahl Tage enthält) einfach mit 24 multiplizieren, um einen Stunden-Wert zu erhalten. Der Rest ist Sache der Formatierung.</a:t>
          </a:r>
        </a:p>
      </xdr:txBody>
    </xdr:sp>
    <xdr:clientData/>
  </xdr:twoCellAnchor>
  <xdr:twoCellAnchor>
    <xdr:from>
      <xdr:col>4</xdr:col>
      <xdr:colOff>400050</xdr:colOff>
      <xdr:row>10</xdr:row>
      <xdr:rowOff>123825</xdr:rowOff>
    </xdr:from>
    <xdr:to>
      <xdr:col>4</xdr:col>
      <xdr:colOff>590550</xdr:colOff>
      <xdr:row>30</xdr:row>
      <xdr:rowOff>95250</xdr:rowOff>
    </xdr:to>
    <xdr:sp>
      <xdr:nvSpPr>
        <xdr:cNvPr id="9" name="AutoShape 29"/>
        <xdr:cNvSpPr>
          <a:spLocks/>
        </xdr:cNvSpPr>
      </xdr:nvSpPr>
      <xdr:spPr>
        <a:xfrm flipH="1" flipV="1">
          <a:off x="2638425" y="2819400"/>
          <a:ext cx="190500" cy="40957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itsZeitAbrechn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t"/>
      <sheetName val="Abrechnung"/>
      <sheetName val="Vorlage"/>
    </sheetNames>
    <sheetDataSet>
      <sheetData sheetId="0">
        <row r="2">
          <cell r="B2">
            <v>22.5</v>
          </cell>
        </row>
        <row r="3">
          <cell r="B3" t="str">
            <v>Sfr.</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G3" sqref="G3"/>
    </sheetView>
  </sheetViews>
  <sheetFormatPr defaultColWidth="11.421875" defaultRowHeight="12.75"/>
  <sheetData/>
  <sheetProtection/>
  <printOptions/>
  <pageMargins left="0.7" right="0.7" top="0.787401575" bottom="0.7874015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Tabelle19">
    <tabColor indexed="47"/>
    <pageSetUpPr fitToPage="1"/>
  </sheetPr>
  <dimension ref="A1:F30"/>
  <sheetViews>
    <sheetView zoomScalePageLayoutView="0" workbookViewId="0" topLeftCell="A1">
      <selection activeCell="A1" sqref="A1"/>
    </sheetView>
  </sheetViews>
  <sheetFormatPr defaultColWidth="4.140625" defaultRowHeight="12.75"/>
  <cols>
    <col min="1" max="1" width="3.7109375" style="36" customWidth="1"/>
    <col min="2" max="2" width="4.8515625" style="36" customWidth="1"/>
    <col min="3" max="3" width="11.00390625" style="36" bestFit="1" customWidth="1"/>
    <col min="4" max="4" width="4.28125" style="36" bestFit="1" customWidth="1"/>
    <col min="5" max="5" width="12.57421875" style="36" customWidth="1"/>
    <col min="6" max="6" width="17.421875" style="36" customWidth="1"/>
    <col min="7" max="16384" width="4.140625" style="36" customWidth="1"/>
  </cols>
  <sheetData>
    <row r="1" s="136" customFormat="1" ht="38.25" customHeight="1" thickBot="1">
      <c r="A1" s="136" t="s">
        <v>61</v>
      </c>
    </row>
    <row r="2" ht="15.75" thickTop="1"/>
    <row r="3" ht="15"/>
    <row r="4" spans="2:6" ht="17.25" thickBot="1">
      <c r="B4" s="116" t="s">
        <v>56</v>
      </c>
      <c r="E4" s="37" t="s">
        <v>35</v>
      </c>
      <c r="F4" s="98"/>
    </row>
    <row r="5" spans="2:6" s="43" customFormat="1" ht="50.25" thickBot="1">
      <c r="B5" s="39" t="s">
        <v>36</v>
      </c>
      <c r="C5" s="40" t="s">
        <v>35</v>
      </c>
      <c r="D5" s="40" t="s">
        <v>37</v>
      </c>
      <c r="E5" s="41" t="s">
        <v>41</v>
      </c>
      <c r="F5" s="42" t="s">
        <v>44</v>
      </c>
    </row>
    <row r="6" spans="2:6" ht="15">
      <c r="B6" s="44">
        <v>1</v>
      </c>
      <c r="C6" s="45">
        <v>38108</v>
      </c>
      <c r="D6" s="73"/>
      <c r="E6" s="64"/>
      <c r="F6" s="46"/>
    </row>
    <row r="7" spans="2:6" ht="15">
      <c r="B7" s="47">
        <v>2</v>
      </c>
      <c r="C7" s="48">
        <v>38111</v>
      </c>
      <c r="D7" s="74"/>
      <c r="E7" s="66"/>
      <c r="F7" s="49"/>
    </row>
    <row r="8" spans="2:6" ht="15">
      <c r="B8" s="47">
        <v>3</v>
      </c>
      <c r="C8" s="48">
        <v>38112</v>
      </c>
      <c r="D8" s="74"/>
      <c r="E8" s="66"/>
      <c r="F8" s="49"/>
    </row>
    <row r="9" spans="2:6" ht="15">
      <c r="B9" s="47">
        <v>4</v>
      </c>
      <c r="C9" s="48"/>
      <c r="D9" s="74">
        <f aca="true" t="shared" si="0" ref="D9:D24">IF(C9="","",C9)</f>
      </c>
      <c r="E9" s="66"/>
      <c r="F9" s="49"/>
    </row>
    <row r="10" spans="2:6" ht="15">
      <c r="B10" s="47">
        <v>5</v>
      </c>
      <c r="C10" s="48"/>
      <c r="D10" s="74">
        <f t="shared" si="0"/>
      </c>
      <c r="E10" s="66"/>
      <c r="F10" s="49"/>
    </row>
    <row r="11" spans="2:6" ht="15">
      <c r="B11" s="47">
        <v>6</v>
      </c>
      <c r="C11" s="48"/>
      <c r="D11" s="74">
        <f t="shared" si="0"/>
      </c>
      <c r="E11" s="66"/>
      <c r="F11" s="49"/>
    </row>
    <row r="12" spans="2:6" ht="15">
      <c r="B12" s="47">
        <v>7</v>
      </c>
      <c r="C12" s="48"/>
      <c r="D12" s="74">
        <f t="shared" si="0"/>
      </c>
      <c r="E12" s="66"/>
      <c r="F12" s="49"/>
    </row>
    <row r="13" spans="2:6" ht="15">
      <c r="B13" s="47">
        <v>20</v>
      </c>
      <c r="C13" s="50"/>
      <c r="D13" s="74">
        <f t="shared" si="0"/>
      </c>
      <c r="E13" s="66"/>
      <c r="F13" s="49"/>
    </row>
    <row r="14" spans="2:6" ht="15">
      <c r="B14" s="47">
        <v>21</v>
      </c>
      <c r="C14" s="50"/>
      <c r="D14" s="74">
        <f t="shared" si="0"/>
      </c>
      <c r="E14" s="66"/>
      <c r="F14" s="49"/>
    </row>
    <row r="15" spans="2:6" ht="15">
      <c r="B15" s="47">
        <v>22</v>
      </c>
      <c r="C15" s="50"/>
      <c r="D15" s="74">
        <f t="shared" si="0"/>
      </c>
      <c r="E15" s="66"/>
      <c r="F15" s="49"/>
    </row>
    <row r="16" spans="2:6" ht="15">
      <c r="B16" s="47">
        <v>23</v>
      </c>
      <c r="C16" s="50"/>
      <c r="D16" s="74">
        <f t="shared" si="0"/>
      </c>
      <c r="E16" s="66"/>
      <c r="F16" s="49"/>
    </row>
    <row r="17" spans="2:6" ht="15">
      <c r="B17" s="47">
        <v>24</v>
      </c>
      <c r="C17" s="50"/>
      <c r="D17" s="74">
        <f t="shared" si="0"/>
      </c>
      <c r="E17" s="66"/>
      <c r="F17" s="49"/>
    </row>
    <row r="18" spans="2:6" ht="15">
      <c r="B18" s="47">
        <v>25</v>
      </c>
      <c r="C18" s="50"/>
      <c r="D18" s="74">
        <f t="shared" si="0"/>
      </c>
      <c r="E18" s="66"/>
      <c r="F18" s="49"/>
    </row>
    <row r="19" spans="2:6" ht="15">
      <c r="B19" s="47">
        <v>26</v>
      </c>
      <c r="C19" s="50"/>
      <c r="D19" s="74">
        <f t="shared" si="0"/>
      </c>
      <c r="E19" s="66"/>
      <c r="F19" s="49"/>
    </row>
    <row r="20" spans="2:6" ht="15">
      <c r="B20" s="47">
        <v>27</v>
      </c>
      <c r="C20" s="50"/>
      <c r="D20" s="74">
        <f t="shared" si="0"/>
      </c>
      <c r="E20" s="66"/>
      <c r="F20" s="49"/>
    </row>
    <row r="21" spans="2:6" ht="15">
      <c r="B21" s="47">
        <v>28</v>
      </c>
      <c r="C21" s="50"/>
      <c r="D21" s="74">
        <f t="shared" si="0"/>
      </c>
      <c r="E21" s="66"/>
      <c r="F21" s="49"/>
    </row>
    <row r="22" spans="2:6" ht="15">
      <c r="B22" s="47">
        <v>29</v>
      </c>
      <c r="C22" s="50"/>
      <c r="D22" s="74">
        <f t="shared" si="0"/>
      </c>
      <c r="E22" s="66"/>
      <c r="F22" s="49"/>
    </row>
    <row r="23" spans="2:6" ht="15">
      <c r="B23" s="47">
        <v>30</v>
      </c>
      <c r="C23" s="50"/>
      <c r="D23" s="74">
        <f t="shared" si="0"/>
      </c>
      <c r="E23" s="66"/>
      <c r="F23" s="49"/>
    </row>
    <row r="24" spans="2:6" ht="15.75" thickBot="1">
      <c r="B24" s="51">
        <v>31</v>
      </c>
      <c r="C24" s="52"/>
      <c r="D24" s="75">
        <f t="shared" si="0"/>
      </c>
      <c r="E24" s="68"/>
      <c r="F24" s="53"/>
    </row>
    <row r="25" spans="2:6" ht="15">
      <c r="B25" s="54"/>
      <c r="C25" s="54"/>
      <c r="D25" s="54"/>
      <c r="E25" s="55"/>
      <c r="F25" s="54"/>
    </row>
    <row r="26" s="57" customFormat="1" ht="15">
      <c r="E26" s="58"/>
    </row>
    <row r="27" spans="2:6" ht="16.5">
      <c r="B27" s="36" t="s">
        <v>53</v>
      </c>
      <c r="E27" s="72"/>
      <c r="F27" s="108"/>
    </row>
    <row r="28" ht="15"/>
    <row r="29" ht="15"/>
    <row r="30" spans="3:6" ht="15">
      <c r="C30" s="36" t="s">
        <v>46</v>
      </c>
      <c r="D30" s="61"/>
      <c r="E30" s="62"/>
      <c r="F30" s="61"/>
    </row>
    <row r="33" ht="15"/>
    <row r="34" ht="15"/>
    <row r="35" ht="15"/>
  </sheetData>
  <sheetProtection/>
  <printOptions/>
  <pageMargins left="0.64" right="0.47" top="0.984251969" bottom="0.984251969" header="0.4921259845" footer="0.4921259845"/>
  <pageSetup fitToHeight="1" fitToWidth="1" horizontalDpi="300" verticalDpi="300" orientation="portrait" paperSize="9" scale="93" r:id="rId3"/>
  <legacyDrawing r:id="rId2"/>
</worksheet>
</file>

<file path=xl/worksheets/sheet11.xml><?xml version="1.0" encoding="utf-8"?>
<worksheet xmlns="http://schemas.openxmlformats.org/spreadsheetml/2006/main" xmlns:r="http://schemas.openxmlformats.org/officeDocument/2006/relationships">
  <sheetPr codeName="Tabelle20">
    <tabColor indexed="42"/>
    <pageSetUpPr fitToPage="1"/>
  </sheetPr>
  <dimension ref="A1:F30"/>
  <sheetViews>
    <sheetView zoomScale="90" zoomScaleNormal="90" zoomScalePageLayoutView="0" workbookViewId="0" topLeftCell="A1">
      <selection activeCell="A1" sqref="A1"/>
    </sheetView>
  </sheetViews>
  <sheetFormatPr defaultColWidth="4.140625" defaultRowHeight="12.75"/>
  <cols>
    <col min="1" max="1" width="3.7109375" style="36" customWidth="1"/>
    <col min="2" max="2" width="4.8515625" style="36" customWidth="1"/>
    <col min="3" max="3" width="11.00390625" style="36" bestFit="1" customWidth="1"/>
    <col min="4" max="4" width="4.28125" style="36" bestFit="1" customWidth="1"/>
    <col min="5" max="5" width="12.57421875" style="36" customWidth="1"/>
    <col min="6" max="6" width="17.421875" style="36" customWidth="1"/>
    <col min="7" max="16384" width="4.140625" style="36" customWidth="1"/>
  </cols>
  <sheetData>
    <row r="1" s="133" customFormat="1" ht="38.25" customHeight="1" thickBot="1">
      <c r="A1" s="133" t="s">
        <v>61</v>
      </c>
    </row>
    <row r="2" ht="15.75" thickTop="1"/>
    <row r="3" ht="15"/>
    <row r="4" spans="2:6" ht="17.25" thickBot="1">
      <c r="B4" s="116" t="s">
        <v>56</v>
      </c>
      <c r="E4" s="37" t="s">
        <v>35</v>
      </c>
      <c r="F4" s="109">
        <f ca="1">TODAY()</f>
        <v>39660</v>
      </c>
    </row>
    <row r="5" spans="2:6" s="43" customFormat="1" ht="50.25" thickBot="1">
      <c r="B5" s="39" t="s">
        <v>36</v>
      </c>
      <c r="C5" s="40" t="s">
        <v>35</v>
      </c>
      <c r="D5" s="40" t="s">
        <v>37</v>
      </c>
      <c r="E5" s="41" t="s">
        <v>41</v>
      </c>
      <c r="F5" s="42" t="s">
        <v>44</v>
      </c>
    </row>
    <row r="6" spans="2:6" ht="15">
      <c r="B6" s="44">
        <v>1</v>
      </c>
      <c r="C6" s="45">
        <v>38108</v>
      </c>
      <c r="D6" s="73">
        <f aca="true" t="shared" si="0" ref="D6:D24">IF(C6="","",C6)</f>
        <v>38108</v>
      </c>
      <c r="E6" s="64">
        <v>0.041666666666666664</v>
      </c>
      <c r="F6" s="46"/>
    </row>
    <row r="7" spans="2:6" ht="15">
      <c r="B7" s="47">
        <v>2</v>
      </c>
      <c r="C7" s="48">
        <v>38111</v>
      </c>
      <c r="D7" s="74">
        <f t="shared" si="0"/>
        <v>38111</v>
      </c>
      <c r="E7" s="66"/>
      <c r="F7" s="49"/>
    </row>
    <row r="8" spans="2:6" ht="15">
      <c r="B8" s="47">
        <v>3</v>
      </c>
      <c r="C8" s="48">
        <v>38112</v>
      </c>
      <c r="D8" s="74">
        <f t="shared" si="0"/>
        <v>38112</v>
      </c>
      <c r="E8" s="66"/>
      <c r="F8" s="49"/>
    </row>
    <row r="9" spans="2:6" ht="15">
      <c r="B9" s="47">
        <v>4</v>
      </c>
      <c r="C9" s="48"/>
      <c r="D9" s="74">
        <f t="shared" si="0"/>
      </c>
      <c r="E9" s="66"/>
      <c r="F9" s="49"/>
    </row>
    <row r="10" spans="2:6" ht="15">
      <c r="B10" s="47">
        <v>5</v>
      </c>
      <c r="C10" s="48"/>
      <c r="D10" s="74">
        <f t="shared" si="0"/>
      </c>
      <c r="E10" s="66"/>
      <c r="F10" s="49"/>
    </row>
    <row r="11" spans="2:6" ht="15">
      <c r="B11" s="47">
        <v>6</v>
      </c>
      <c r="C11" s="48"/>
      <c r="D11" s="74">
        <f t="shared" si="0"/>
      </c>
      <c r="E11" s="66"/>
      <c r="F11" s="49"/>
    </row>
    <row r="12" spans="2:6" ht="15">
      <c r="B12" s="47">
        <v>7</v>
      </c>
      <c r="C12" s="48"/>
      <c r="D12" s="74">
        <f t="shared" si="0"/>
      </c>
      <c r="E12" s="66"/>
      <c r="F12" s="49"/>
    </row>
    <row r="13" spans="2:6" ht="15">
      <c r="B13" s="47">
        <v>20</v>
      </c>
      <c r="C13" s="50"/>
      <c r="D13" s="74">
        <f t="shared" si="0"/>
      </c>
      <c r="E13" s="66"/>
      <c r="F13" s="49"/>
    </row>
    <row r="14" spans="2:6" ht="15">
      <c r="B14" s="47">
        <v>21</v>
      </c>
      <c r="C14" s="50"/>
      <c r="D14" s="74">
        <f t="shared" si="0"/>
      </c>
      <c r="E14" s="66"/>
      <c r="F14" s="49"/>
    </row>
    <row r="15" spans="2:6" ht="15">
      <c r="B15" s="47">
        <v>22</v>
      </c>
      <c r="C15" s="50"/>
      <c r="D15" s="74">
        <f t="shared" si="0"/>
      </c>
      <c r="E15" s="66"/>
      <c r="F15" s="49"/>
    </row>
    <row r="16" spans="2:6" ht="15">
      <c r="B16" s="47">
        <v>23</v>
      </c>
      <c r="C16" s="50"/>
      <c r="D16" s="74">
        <f t="shared" si="0"/>
      </c>
      <c r="E16" s="66"/>
      <c r="F16" s="49"/>
    </row>
    <row r="17" spans="2:6" ht="15">
      <c r="B17" s="47">
        <v>24</v>
      </c>
      <c r="C17" s="50"/>
      <c r="D17" s="74">
        <f t="shared" si="0"/>
      </c>
      <c r="E17" s="66"/>
      <c r="F17" s="49"/>
    </row>
    <row r="18" spans="2:6" ht="15">
      <c r="B18" s="47">
        <v>25</v>
      </c>
      <c r="C18" s="50"/>
      <c r="D18" s="74">
        <f t="shared" si="0"/>
      </c>
      <c r="E18" s="66"/>
      <c r="F18" s="49"/>
    </row>
    <row r="19" spans="2:6" ht="15">
      <c r="B19" s="47">
        <v>26</v>
      </c>
      <c r="C19" s="50"/>
      <c r="D19" s="74">
        <f t="shared" si="0"/>
      </c>
      <c r="E19" s="66"/>
      <c r="F19" s="49"/>
    </row>
    <row r="20" spans="2:6" ht="15">
      <c r="B20" s="47">
        <v>27</v>
      </c>
      <c r="C20" s="50"/>
      <c r="D20" s="74">
        <f t="shared" si="0"/>
      </c>
      <c r="E20" s="66"/>
      <c r="F20" s="49"/>
    </row>
    <row r="21" spans="2:6" ht="15">
      <c r="B21" s="47">
        <v>28</v>
      </c>
      <c r="C21" s="50"/>
      <c r="D21" s="74">
        <f t="shared" si="0"/>
      </c>
      <c r="E21" s="66"/>
      <c r="F21" s="49"/>
    </row>
    <row r="22" spans="2:6" ht="15">
      <c r="B22" s="47">
        <v>29</v>
      </c>
      <c r="C22" s="50"/>
      <c r="D22" s="74">
        <f t="shared" si="0"/>
      </c>
      <c r="E22" s="66"/>
      <c r="F22" s="49"/>
    </row>
    <row r="23" spans="2:6" ht="15">
      <c r="B23" s="47">
        <v>30</v>
      </c>
      <c r="C23" s="50"/>
      <c r="D23" s="74">
        <f t="shared" si="0"/>
      </c>
      <c r="E23" s="66"/>
      <c r="F23" s="49"/>
    </row>
    <row r="24" spans="2:6" ht="15.75" thickBot="1">
      <c r="B24" s="51">
        <v>31</v>
      </c>
      <c r="C24" s="52"/>
      <c r="D24" s="75">
        <f t="shared" si="0"/>
      </c>
      <c r="E24" s="68"/>
      <c r="F24" s="53"/>
    </row>
    <row r="25" spans="2:6" ht="15">
      <c r="B25" s="54"/>
      <c r="C25" s="54"/>
      <c r="D25" s="54"/>
      <c r="E25" s="55"/>
      <c r="F25" s="54"/>
    </row>
    <row r="26" s="57" customFormat="1" ht="15">
      <c r="E26" s="58"/>
    </row>
    <row r="27" spans="2:6" ht="17.25" thickBot="1">
      <c r="B27" s="36" t="s">
        <v>53</v>
      </c>
      <c r="E27" s="71">
        <f>SUM(E6:E24)</f>
        <v>0.041666666666666664</v>
      </c>
      <c r="F27" s="60" t="s">
        <v>45</v>
      </c>
    </row>
    <row r="28" ht="15.75" thickTop="1"/>
    <row r="29" ht="15"/>
    <row r="30" spans="3:6" ht="15">
      <c r="C30" s="36" t="s">
        <v>46</v>
      </c>
      <c r="D30" s="61"/>
      <c r="E30" s="62"/>
      <c r="F30" s="61"/>
    </row>
  </sheetData>
  <sheetProtection sheet="1" objects="1" scenarios="1"/>
  <printOptions/>
  <pageMargins left="0.64" right="0.47" top="0.984251969" bottom="0.984251969" header="0.4921259845" footer="0.4921259845"/>
  <pageSetup fitToHeight="1" fitToWidth="1" horizontalDpi="300" verticalDpi="300" orientation="portrait" paperSize="9" scale="93" r:id="rId2"/>
  <drawing r:id="rId1"/>
</worksheet>
</file>

<file path=xl/worksheets/sheet12.xml><?xml version="1.0" encoding="utf-8"?>
<worksheet xmlns="http://schemas.openxmlformats.org/spreadsheetml/2006/main" xmlns:r="http://schemas.openxmlformats.org/officeDocument/2006/relationships">
  <sheetPr codeName="Tabelle21">
    <tabColor indexed="47"/>
    <pageSetUpPr fitToPage="1"/>
  </sheetPr>
  <dimension ref="A1:G30"/>
  <sheetViews>
    <sheetView zoomScalePageLayoutView="0" workbookViewId="0" topLeftCell="A1">
      <selection activeCell="A1" sqref="A1"/>
    </sheetView>
  </sheetViews>
  <sheetFormatPr defaultColWidth="4.140625" defaultRowHeight="12.75"/>
  <cols>
    <col min="1" max="1" width="3.7109375" style="36" customWidth="1"/>
    <col min="2" max="2" width="11.00390625" style="36" bestFit="1" customWidth="1"/>
    <col min="3" max="3" width="4.28125" style="36" bestFit="1" customWidth="1"/>
    <col min="4" max="4" width="12.57421875" style="36" customWidth="1"/>
    <col min="5" max="5" width="12.7109375" style="36" customWidth="1"/>
    <col min="6" max="6" width="17.421875" style="106" customWidth="1"/>
    <col min="7" max="7" width="17.421875" style="36" customWidth="1"/>
    <col min="8" max="16384" width="4.140625" style="36" customWidth="1"/>
  </cols>
  <sheetData>
    <row r="1" spans="1:6" s="136" customFormat="1" ht="38.25" customHeight="1" thickBot="1">
      <c r="A1" s="136" t="s">
        <v>62</v>
      </c>
      <c r="F1" s="138"/>
    </row>
    <row r="2" ht="15.75" thickTop="1"/>
    <row r="3" spans="5:6" ht="16.5">
      <c r="E3" s="37" t="s">
        <v>33</v>
      </c>
      <c r="F3" s="97">
        <v>22.5</v>
      </c>
    </row>
    <row r="4" spans="1:6" ht="25.5" thickBot="1">
      <c r="A4" s="38" t="s">
        <v>34</v>
      </c>
      <c r="E4" s="37" t="s">
        <v>35</v>
      </c>
      <c r="F4" s="117"/>
    </row>
    <row r="5" spans="1:7" s="43" customFormat="1" ht="50.25" thickBot="1">
      <c r="A5" s="39" t="s">
        <v>36</v>
      </c>
      <c r="B5" s="40" t="s">
        <v>35</v>
      </c>
      <c r="C5" s="40" t="s">
        <v>37</v>
      </c>
      <c r="D5" s="41" t="s">
        <v>41</v>
      </c>
      <c r="E5" s="41" t="s">
        <v>42</v>
      </c>
      <c r="F5" s="99" t="s">
        <v>43</v>
      </c>
      <c r="G5" s="42" t="s">
        <v>44</v>
      </c>
    </row>
    <row r="6" spans="1:7" ht="16.5">
      <c r="A6" s="44">
        <v>1</v>
      </c>
      <c r="B6" s="45">
        <v>38108</v>
      </c>
      <c r="C6" s="110"/>
      <c r="D6" s="118"/>
      <c r="E6" s="65"/>
      <c r="F6" s="100"/>
      <c r="G6" s="46"/>
    </row>
    <row r="7" spans="1:7" ht="16.5">
      <c r="A7" s="47">
        <v>2</v>
      </c>
      <c r="B7" s="48">
        <v>38111</v>
      </c>
      <c r="C7" s="111"/>
      <c r="D7" s="119"/>
      <c r="E7" s="67"/>
      <c r="F7" s="101"/>
      <c r="G7" s="49"/>
    </row>
    <row r="8" spans="1:7" ht="16.5">
      <c r="A8" s="47">
        <v>3</v>
      </c>
      <c r="B8" s="48">
        <v>38112</v>
      </c>
      <c r="C8" s="111"/>
      <c r="D8" s="119"/>
      <c r="E8" s="67"/>
      <c r="F8" s="101"/>
      <c r="G8" s="49"/>
    </row>
    <row r="9" spans="1:7" ht="16.5">
      <c r="A9" s="47">
        <v>4</v>
      </c>
      <c r="B9" s="48"/>
      <c r="C9" s="111">
        <f aca="true" t="shared" si="0" ref="C9:C24">IF(B9="","",B9)</f>
      </c>
      <c r="D9" s="119"/>
      <c r="E9" s="67"/>
      <c r="F9" s="101" t="s">
        <v>49</v>
      </c>
      <c r="G9" s="49"/>
    </row>
    <row r="10" spans="1:7" ht="16.5">
      <c r="A10" s="47">
        <v>5</v>
      </c>
      <c r="B10" s="48"/>
      <c r="C10" s="111">
        <f t="shared" si="0"/>
      </c>
      <c r="D10" s="119"/>
      <c r="E10" s="67"/>
      <c r="F10" s="101" t="s">
        <v>49</v>
      </c>
      <c r="G10" s="49"/>
    </row>
    <row r="11" spans="1:7" ht="16.5">
      <c r="A11" s="47">
        <v>6</v>
      </c>
      <c r="B11" s="48"/>
      <c r="C11" s="111">
        <f t="shared" si="0"/>
      </c>
      <c r="D11" s="119"/>
      <c r="E11" s="67"/>
      <c r="F11" s="101" t="s">
        <v>49</v>
      </c>
      <c r="G11" s="49"/>
    </row>
    <row r="12" spans="1:7" ht="16.5">
      <c r="A12" s="47">
        <v>7</v>
      </c>
      <c r="B12" s="48"/>
      <c r="C12" s="111">
        <f t="shared" si="0"/>
      </c>
      <c r="D12" s="119"/>
      <c r="E12" s="67"/>
      <c r="F12" s="101" t="s">
        <v>49</v>
      </c>
      <c r="G12" s="49"/>
    </row>
    <row r="13" spans="1:7" ht="16.5">
      <c r="A13" s="47">
        <v>20</v>
      </c>
      <c r="B13" s="50"/>
      <c r="C13" s="111">
        <f t="shared" si="0"/>
      </c>
      <c r="D13" s="119"/>
      <c r="E13" s="67"/>
      <c r="F13" s="101" t="s">
        <v>49</v>
      </c>
      <c r="G13" s="49"/>
    </row>
    <row r="14" spans="1:7" ht="16.5">
      <c r="A14" s="47">
        <v>21</v>
      </c>
      <c r="B14" s="50"/>
      <c r="C14" s="111">
        <f t="shared" si="0"/>
      </c>
      <c r="D14" s="119"/>
      <c r="E14" s="67"/>
      <c r="F14" s="101" t="s">
        <v>49</v>
      </c>
      <c r="G14" s="49"/>
    </row>
    <row r="15" spans="1:7" ht="16.5">
      <c r="A15" s="47">
        <v>22</v>
      </c>
      <c r="B15" s="50"/>
      <c r="C15" s="111">
        <f t="shared" si="0"/>
      </c>
      <c r="D15" s="119"/>
      <c r="E15" s="67"/>
      <c r="F15" s="101" t="s">
        <v>49</v>
      </c>
      <c r="G15" s="49"/>
    </row>
    <row r="16" spans="1:7" ht="16.5">
      <c r="A16" s="47">
        <v>23</v>
      </c>
      <c r="B16" s="50"/>
      <c r="C16" s="111">
        <f t="shared" si="0"/>
      </c>
      <c r="D16" s="119"/>
      <c r="E16" s="67"/>
      <c r="F16" s="101" t="s">
        <v>49</v>
      </c>
      <c r="G16" s="49"/>
    </row>
    <row r="17" spans="1:7" ht="16.5">
      <c r="A17" s="47">
        <v>24</v>
      </c>
      <c r="B17" s="50"/>
      <c r="C17" s="111">
        <f t="shared" si="0"/>
      </c>
      <c r="D17" s="119"/>
      <c r="E17" s="67"/>
      <c r="F17" s="101" t="s">
        <v>49</v>
      </c>
      <c r="G17" s="49"/>
    </row>
    <row r="18" spans="1:7" ht="16.5">
      <c r="A18" s="47">
        <v>25</v>
      </c>
      <c r="B18" s="50"/>
      <c r="C18" s="111">
        <f t="shared" si="0"/>
      </c>
      <c r="D18" s="119"/>
      <c r="E18" s="67"/>
      <c r="F18" s="101" t="s">
        <v>49</v>
      </c>
      <c r="G18" s="49"/>
    </row>
    <row r="19" spans="1:7" ht="16.5">
      <c r="A19" s="47">
        <v>26</v>
      </c>
      <c r="B19" s="50"/>
      <c r="C19" s="111">
        <f t="shared" si="0"/>
      </c>
      <c r="D19" s="119"/>
      <c r="E19" s="67"/>
      <c r="F19" s="101" t="s">
        <v>49</v>
      </c>
      <c r="G19" s="49"/>
    </row>
    <row r="20" spans="1:7" ht="16.5">
      <c r="A20" s="47">
        <v>27</v>
      </c>
      <c r="B20" s="50"/>
      <c r="C20" s="111">
        <f t="shared" si="0"/>
      </c>
      <c r="D20" s="119"/>
      <c r="E20" s="67"/>
      <c r="F20" s="101" t="s">
        <v>49</v>
      </c>
      <c r="G20" s="49"/>
    </row>
    <row r="21" spans="1:7" ht="16.5">
      <c r="A21" s="47">
        <v>28</v>
      </c>
      <c r="B21" s="50"/>
      <c r="C21" s="111">
        <f t="shared" si="0"/>
      </c>
      <c r="D21" s="119"/>
      <c r="E21" s="67"/>
      <c r="F21" s="101" t="s">
        <v>49</v>
      </c>
      <c r="G21" s="49"/>
    </row>
    <row r="22" spans="1:7" ht="16.5">
      <c r="A22" s="47">
        <v>29</v>
      </c>
      <c r="B22" s="50"/>
      <c r="C22" s="111">
        <f t="shared" si="0"/>
      </c>
      <c r="D22" s="119"/>
      <c r="E22" s="67"/>
      <c r="F22" s="101" t="s">
        <v>49</v>
      </c>
      <c r="G22" s="49"/>
    </row>
    <row r="23" spans="1:7" ht="16.5">
      <c r="A23" s="47">
        <v>30</v>
      </c>
      <c r="B23" s="50"/>
      <c r="C23" s="111">
        <f t="shared" si="0"/>
      </c>
      <c r="D23" s="119"/>
      <c r="E23" s="67"/>
      <c r="F23" s="101" t="s">
        <v>49</v>
      </c>
      <c r="G23" s="49"/>
    </row>
    <row r="24" spans="1:7" ht="17.25" thickBot="1">
      <c r="A24" s="51">
        <v>31</v>
      </c>
      <c r="B24" s="52"/>
      <c r="C24" s="112">
        <f t="shared" si="0"/>
      </c>
      <c r="D24" s="120"/>
      <c r="E24" s="69"/>
      <c r="F24" s="102" t="s">
        <v>49</v>
      </c>
      <c r="G24" s="53"/>
    </row>
    <row r="25" spans="1:7" ht="15">
      <c r="A25" s="54"/>
      <c r="B25" s="54"/>
      <c r="C25" s="54"/>
      <c r="D25" s="55"/>
      <c r="E25" s="56"/>
      <c r="F25" s="103"/>
      <c r="G25" s="54"/>
    </row>
    <row r="26" spans="4:6" s="57" customFormat="1" ht="15">
      <c r="D26" s="58"/>
      <c r="E26" s="59"/>
      <c r="F26" s="104"/>
    </row>
    <row r="27" spans="1:7" ht="17.25" thickBot="1">
      <c r="A27" s="36" t="s">
        <v>53</v>
      </c>
      <c r="D27" s="57"/>
      <c r="E27" s="72"/>
      <c r="F27" s="105">
        <f>SUM(F6:F24)</f>
        <v>0</v>
      </c>
      <c r="G27" s="108"/>
    </row>
    <row r="28" ht="15.75" thickTop="1"/>
    <row r="29" ht="15"/>
    <row r="30" spans="2:7" ht="15">
      <c r="B30" s="36" t="s">
        <v>46</v>
      </c>
      <c r="C30" s="61"/>
      <c r="D30" s="62"/>
      <c r="E30" s="63" t="s">
        <v>47</v>
      </c>
      <c r="F30" s="107"/>
      <c r="G30" s="61"/>
    </row>
    <row r="31" ht="15"/>
    <row r="32" ht="15"/>
  </sheetData>
  <sheetProtection/>
  <printOptions/>
  <pageMargins left="0.64" right="0.47" top="0.984251969" bottom="0.984251969" header="0.4921259845" footer="0.4921259845"/>
  <pageSetup fitToHeight="1" fitToWidth="1" horizontalDpi="300" verticalDpi="300" orientation="portrait" paperSize="9" scale="93" r:id="rId3"/>
  <legacyDrawing r:id="rId2"/>
</worksheet>
</file>

<file path=xl/worksheets/sheet13.xml><?xml version="1.0" encoding="utf-8"?>
<worksheet xmlns="http://schemas.openxmlformats.org/spreadsheetml/2006/main" xmlns:r="http://schemas.openxmlformats.org/officeDocument/2006/relationships">
  <sheetPr codeName="Tabelle22">
    <tabColor indexed="42"/>
    <pageSetUpPr fitToPage="1"/>
  </sheetPr>
  <dimension ref="A1:W30"/>
  <sheetViews>
    <sheetView zoomScale="90" zoomScaleNormal="90" zoomScalePageLayoutView="0" workbookViewId="0" topLeftCell="A1">
      <selection activeCell="F27" sqref="F27"/>
    </sheetView>
  </sheetViews>
  <sheetFormatPr defaultColWidth="4.140625" defaultRowHeight="12.75"/>
  <cols>
    <col min="1" max="1" width="3.7109375" style="36" customWidth="1"/>
    <col min="2" max="2" width="11.00390625" style="36" bestFit="1" customWidth="1"/>
    <col min="3" max="3" width="4.28125" style="36" bestFit="1" customWidth="1"/>
    <col min="4" max="4" width="14.57421875" style="36" customWidth="1"/>
    <col min="5" max="5" width="15.7109375" style="36" customWidth="1"/>
    <col min="6" max="6" width="17.57421875" style="106" bestFit="1" customWidth="1"/>
    <col min="7" max="7" width="17.421875" style="36" customWidth="1"/>
    <col min="8" max="22" width="4.140625" style="36" customWidth="1"/>
    <col min="23" max="23" width="9.140625" style="36" bestFit="1" customWidth="1"/>
    <col min="24" max="16384" width="4.140625" style="36" customWidth="1"/>
  </cols>
  <sheetData>
    <row r="1" spans="1:6" s="133" customFormat="1" ht="38.25" customHeight="1" thickBot="1">
      <c r="A1" s="133" t="s">
        <v>62</v>
      </c>
      <c r="F1" s="135"/>
    </row>
    <row r="2" ht="15.75" thickTop="1"/>
    <row r="3" spans="5:6" ht="16.5">
      <c r="E3" s="37" t="s">
        <v>33</v>
      </c>
      <c r="F3" s="97">
        <v>22.5</v>
      </c>
    </row>
    <row r="4" spans="1:6" ht="25.5" thickBot="1">
      <c r="A4" s="38" t="s">
        <v>34</v>
      </c>
      <c r="E4" s="37" t="s">
        <v>35</v>
      </c>
      <c r="F4" s="121">
        <f ca="1">TODAY()</f>
        <v>39660</v>
      </c>
    </row>
    <row r="5" spans="1:7" s="43" customFormat="1" ht="33.75" thickBot="1">
      <c r="A5" s="39" t="s">
        <v>36</v>
      </c>
      <c r="B5" s="40" t="s">
        <v>35</v>
      </c>
      <c r="C5" s="40" t="s">
        <v>37</v>
      </c>
      <c r="D5" s="41" t="s">
        <v>41</v>
      </c>
      <c r="E5" s="41" t="s">
        <v>42</v>
      </c>
      <c r="F5" s="99" t="s">
        <v>43</v>
      </c>
      <c r="G5" s="42" t="s">
        <v>44</v>
      </c>
    </row>
    <row r="6" spans="1:7" ht="16.5">
      <c r="A6" s="44">
        <v>1</v>
      </c>
      <c r="B6" s="45">
        <v>38108</v>
      </c>
      <c r="C6" s="110">
        <f aca="true" t="shared" si="0" ref="C6:C24">IF(B6="","",B6)</f>
        <v>38108</v>
      </c>
      <c r="D6" s="118">
        <v>0.041666666666666664</v>
      </c>
      <c r="E6" s="65">
        <f>IF(D6="","",HOUR(D6)+MINUTE(D6)/60)</f>
        <v>1</v>
      </c>
      <c r="F6" s="100">
        <f aca="true" t="shared" si="1" ref="F6:F24">IF(E6="","",E6*F$3)</f>
        <v>22.5</v>
      </c>
      <c r="G6" s="46"/>
    </row>
    <row r="7" spans="1:7" ht="16.5">
      <c r="A7" s="47">
        <v>2</v>
      </c>
      <c r="B7" s="48">
        <v>38111</v>
      </c>
      <c r="C7" s="111">
        <f t="shared" si="0"/>
        <v>38111</v>
      </c>
      <c r="D7" s="119">
        <v>0.08333333333333333</v>
      </c>
      <c r="E7" s="67">
        <f>IF(D7="","",HOUR(D7)+MINUTE(D7)/60)</f>
        <v>2</v>
      </c>
      <c r="F7" s="100">
        <f t="shared" si="1"/>
        <v>45</v>
      </c>
      <c r="G7" s="49"/>
    </row>
    <row r="8" spans="1:7" ht="16.5">
      <c r="A8" s="47">
        <v>3</v>
      </c>
      <c r="B8" s="48">
        <v>38112</v>
      </c>
      <c r="C8" s="111">
        <f t="shared" si="0"/>
        <v>38112</v>
      </c>
      <c r="D8" s="119">
        <v>0.14583333333333334</v>
      </c>
      <c r="E8" s="67">
        <f>IF(D8="","",HOUR(D8)+MINUTE(D8)/60)</f>
        <v>3.5</v>
      </c>
      <c r="F8" s="100">
        <f t="shared" si="1"/>
        <v>78.75</v>
      </c>
      <c r="G8" s="49"/>
    </row>
    <row r="9" spans="1:7" ht="16.5">
      <c r="A9" s="47">
        <v>4</v>
      </c>
      <c r="B9" s="48"/>
      <c r="C9" s="111">
        <f t="shared" si="0"/>
      </c>
      <c r="D9" s="119"/>
      <c r="E9" s="67"/>
      <c r="F9" s="100">
        <f t="shared" si="1"/>
      </c>
      <c r="G9" s="49"/>
    </row>
    <row r="10" spans="1:7" ht="16.5">
      <c r="A10" s="47">
        <v>5</v>
      </c>
      <c r="B10" s="48"/>
      <c r="C10" s="111">
        <f t="shared" si="0"/>
      </c>
      <c r="D10" s="118">
        <v>0.041666666666666664</v>
      </c>
      <c r="E10" s="67">
        <f>IF(D10="","",D10*24)</f>
        <v>1</v>
      </c>
      <c r="F10" s="100">
        <f t="shared" si="1"/>
        <v>22.5</v>
      </c>
      <c r="G10" s="49"/>
    </row>
    <row r="11" spans="1:7" ht="16.5">
      <c r="A11" s="47">
        <v>6</v>
      </c>
      <c r="B11" s="48"/>
      <c r="C11" s="111">
        <f t="shared" si="0"/>
      </c>
      <c r="D11" s="119">
        <v>0.08333333333333333</v>
      </c>
      <c r="E11" s="67">
        <f>IF(D11="","",D11*24)</f>
        <v>2</v>
      </c>
      <c r="F11" s="100">
        <f t="shared" si="1"/>
        <v>45</v>
      </c>
      <c r="G11" s="49"/>
    </row>
    <row r="12" spans="1:7" ht="16.5">
      <c r="A12" s="47">
        <v>7</v>
      </c>
      <c r="B12" s="48"/>
      <c r="C12" s="111">
        <f t="shared" si="0"/>
      </c>
      <c r="D12" s="119">
        <v>0.14583333333333334</v>
      </c>
      <c r="E12" s="67">
        <f>IF(D12="","",D12*24)</f>
        <v>3.5</v>
      </c>
      <c r="F12" s="100">
        <f t="shared" si="1"/>
        <v>78.75</v>
      </c>
      <c r="G12" s="49"/>
    </row>
    <row r="13" spans="1:7" ht="16.5">
      <c r="A13" s="47">
        <v>20</v>
      </c>
      <c r="B13" s="50"/>
      <c r="C13" s="111">
        <f t="shared" si="0"/>
      </c>
      <c r="D13" s="119"/>
      <c r="E13" s="67"/>
      <c r="F13" s="100">
        <f t="shared" si="1"/>
      </c>
      <c r="G13" s="49"/>
    </row>
    <row r="14" spans="1:7" ht="16.5">
      <c r="A14" s="47">
        <v>21</v>
      </c>
      <c r="B14" s="50"/>
      <c r="C14" s="111">
        <f t="shared" si="0"/>
      </c>
      <c r="D14" s="119"/>
      <c r="E14" s="67"/>
      <c r="F14" s="100">
        <f t="shared" si="1"/>
      </c>
      <c r="G14" s="49"/>
    </row>
    <row r="15" spans="1:7" ht="16.5">
      <c r="A15" s="47">
        <v>22</v>
      </c>
      <c r="B15" s="50"/>
      <c r="C15" s="111">
        <f t="shared" si="0"/>
      </c>
      <c r="D15" s="119"/>
      <c r="E15" s="67"/>
      <c r="F15" s="100">
        <f t="shared" si="1"/>
      </c>
      <c r="G15" s="49"/>
    </row>
    <row r="16" spans="1:23" ht="16.5">
      <c r="A16" s="47">
        <v>23</v>
      </c>
      <c r="B16" s="50"/>
      <c r="C16" s="111">
        <f t="shared" si="0"/>
      </c>
      <c r="D16" s="119"/>
      <c r="E16" s="67"/>
      <c r="F16" s="100">
        <f t="shared" si="1"/>
      </c>
      <c r="G16" s="49"/>
      <c r="W16" s="123"/>
    </row>
    <row r="17" spans="1:7" ht="16.5">
      <c r="A17" s="47">
        <v>24</v>
      </c>
      <c r="B17" s="50"/>
      <c r="C17" s="111">
        <f t="shared" si="0"/>
      </c>
      <c r="D17" s="119"/>
      <c r="E17" s="67"/>
      <c r="F17" s="100">
        <f t="shared" si="1"/>
      </c>
      <c r="G17" s="49"/>
    </row>
    <row r="18" spans="1:7" ht="16.5">
      <c r="A18" s="47">
        <v>25</v>
      </c>
      <c r="B18" s="50"/>
      <c r="C18" s="111">
        <f t="shared" si="0"/>
      </c>
      <c r="D18" s="119"/>
      <c r="E18" s="67"/>
      <c r="F18" s="100">
        <f t="shared" si="1"/>
      </c>
      <c r="G18" s="49"/>
    </row>
    <row r="19" spans="1:7" ht="16.5">
      <c r="A19" s="47">
        <v>26</v>
      </c>
      <c r="B19" s="50"/>
      <c r="C19" s="111">
        <f t="shared" si="0"/>
      </c>
      <c r="D19" s="119"/>
      <c r="E19" s="67"/>
      <c r="F19" s="100">
        <f t="shared" si="1"/>
      </c>
      <c r="G19" s="49"/>
    </row>
    <row r="20" spans="1:7" ht="16.5">
      <c r="A20" s="47">
        <v>27</v>
      </c>
      <c r="B20" s="50"/>
      <c r="C20" s="111">
        <f t="shared" si="0"/>
      </c>
      <c r="D20" s="119"/>
      <c r="E20" s="67"/>
      <c r="F20" s="100">
        <f t="shared" si="1"/>
      </c>
      <c r="G20" s="49"/>
    </row>
    <row r="21" spans="1:7" ht="16.5">
      <c r="A21" s="47">
        <v>28</v>
      </c>
      <c r="B21" s="50"/>
      <c r="C21" s="111">
        <f t="shared" si="0"/>
      </c>
      <c r="D21" s="119"/>
      <c r="E21" s="67"/>
      <c r="F21" s="100">
        <f t="shared" si="1"/>
      </c>
      <c r="G21" s="49"/>
    </row>
    <row r="22" spans="1:7" ht="16.5">
      <c r="A22" s="47">
        <v>29</v>
      </c>
      <c r="B22" s="50"/>
      <c r="C22" s="111">
        <f t="shared" si="0"/>
      </c>
      <c r="D22" s="119"/>
      <c r="E22" s="67"/>
      <c r="F22" s="100">
        <f t="shared" si="1"/>
      </c>
      <c r="G22" s="49"/>
    </row>
    <row r="23" spans="1:7" ht="16.5">
      <c r="A23" s="47">
        <v>30</v>
      </c>
      <c r="B23" s="50"/>
      <c r="C23" s="111">
        <f t="shared" si="0"/>
      </c>
      <c r="D23" s="119"/>
      <c r="E23" s="67"/>
      <c r="F23" s="100">
        <f t="shared" si="1"/>
      </c>
      <c r="G23" s="49"/>
    </row>
    <row r="24" spans="1:7" ht="17.25" thickBot="1">
      <c r="A24" s="51">
        <v>31</v>
      </c>
      <c r="B24" s="52"/>
      <c r="C24" s="112">
        <f t="shared" si="0"/>
      </c>
      <c r="D24" s="120"/>
      <c r="E24" s="69"/>
      <c r="F24" s="100">
        <f t="shared" si="1"/>
      </c>
      <c r="G24" s="53"/>
    </row>
    <row r="25" spans="1:7" ht="15">
      <c r="A25" s="54"/>
      <c r="B25" s="54"/>
      <c r="C25" s="54"/>
      <c r="D25" s="55"/>
      <c r="E25" s="56"/>
      <c r="F25" s="103"/>
      <c r="G25" s="54"/>
    </row>
    <row r="26" spans="4:6" s="57" customFormat="1" ht="15">
      <c r="D26" s="58"/>
      <c r="E26" s="59"/>
      <c r="F26" s="104"/>
    </row>
    <row r="27" spans="4:7" ht="17.25" thickBot="1">
      <c r="D27" s="122">
        <f>SUM(D6:D24)</f>
        <v>0.5416666666666667</v>
      </c>
      <c r="E27" s="70">
        <f>SUM(E6:E24)</f>
        <v>13</v>
      </c>
      <c r="F27" s="105">
        <f>SUM(F6:F24)</f>
        <v>292.5</v>
      </c>
      <c r="G27" s="60" t="s">
        <v>45</v>
      </c>
    </row>
    <row r="28" ht="15.75" thickTop="1"/>
    <row r="29" ht="15"/>
    <row r="30" spans="2:7" ht="15">
      <c r="B30" s="36" t="s">
        <v>46</v>
      </c>
      <c r="C30" s="61"/>
      <c r="D30" s="62"/>
      <c r="E30" s="63" t="s">
        <v>47</v>
      </c>
      <c r="F30" s="107"/>
      <c r="G30" s="61"/>
    </row>
  </sheetData>
  <sheetProtection sheet="1" objects="1" scenarios="1"/>
  <printOptions/>
  <pageMargins left="0.64" right="0.47" top="0.984251969" bottom="0.984251969" header="0.4921259845" footer="0.4921259845"/>
  <pageSetup fitToHeight="1" fitToWidth="1" horizontalDpi="300" verticalDpi="300" orientation="portrait" paperSize="9" scale="93" r:id="rId2"/>
  <drawing r:id="rId1"/>
</worksheet>
</file>

<file path=xl/worksheets/sheet14.xml><?xml version="1.0" encoding="utf-8"?>
<worksheet xmlns="http://schemas.openxmlformats.org/spreadsheetml/2006/main" xmlns:r="http://schemas.openxmlformats.org/officeDocument/2006/relationships">
  <sheetPr codeName="Tabelle23">
    <tabColor indexed="47"/>
    <pageSetUpPr fitToPage="1"/>
  </sheetPr>
  <dimension ref="A1:J30"/>
  <sheetViews>
    <sheetView zoomScalePageLayoutView="0" workbookViewId="0" topLeftCell="A1">
      <selection activeCell="A1" sqref="A1"/>
    </sheetView>
  </sheetViews>
  <sheetFormatPr defaultColWidth="4.140625" defaultRowHeight="12.75"/>
  <cols>
    <col min="1" max="1" width="3.7109375" style="36" customWidth="1"/>
    <col min="2" max="2" width="11.00390625" style="36" bestFit="1" customWidth="1"/>
    <col min="3" max="3" width="4.28125" style="36" bestFit="1" customWidth="1"/>
    <col min="4" max="4" width="8.140625" style="36" customWidth="1"/>
    <col min="5" max="5" width="7.8515625" style="36" customWidth="1"/>
    <col min="6" max="6" width="8.57421875" style="36" customWidth="1"/>
    <col min="7" max="7" width="12.57421875" style="36" customWidth="1"/>
    <col min="8" max="8" width="12.7109375" style="36" customWidth="1"/>
    <col min="9" max="9" width="13.140625" style="36" bestFit="1" customWidth="1"/>
    <col min="10" max="10" width="17.421875" style="36" customWidth="1"/>
    <col min="11" max="16384" width="4.140625" style="36" customWidth="1"/>
  </cols>
  <sheetData>
    <row r="1" s="136" customFormat="1" ht="38.25" customHeight="1" thickBot="1">
      <c r="A1" s="136" t="s">
        <v>63</v>
      </c>
    </row>
    <row r="2" ht="15.75" thickTop="1"/>
    <row r="3" spans="8:9" ht="16.5">
      <c r="H3" s="37" t="s">
        <v>33</v>
      </c>
      <c r="I3" s="97">
        <v>22.5</v>
      </c>
    </row>
    <row r="4" spans="1:9" ht="25.5" thickBot="1">
      <c r="A4" s="38" t="s">
        <v>34</v>
      </c>
      <c r="H4" s="37" t="s">
        <v>35</v>
      </c>
      <c r="I4" s="124">
        <f ca="1">TODAY()</f>
        <v>39660</v>
      </c>
    </row>
    <row r="5" spans="1:10" s="43" customFormat="1" ht="50.25" thickBot="1">
      <c r="A5" s="39" t="s">
        <v>36</v>
      </c>
      <c r="B5" s="40" t="s">
        <v>35</v>
      </c>
      <c r="C5" s="40" t="s">
        <v>37</v>
      </c>
      <c r="D5" s="41" t="s">
        <v>38</v>
      </c>
      <c r="E5" s="41" t="s">
        <v>39</v>
      </c>
      <c r="F5" s="41" t="s">
        <v>40</v>
      </c>
      <c r="G5" s="41" t="s">
        <v>41</v>
      </c>
      <c r="H5" s="41" t="s">
        <v>42</v>
      </c>
      <c r="I5" s="40" t="s">
        <v>43</v>
      </c>
      <c r="J5" s="42" t="s">
        <v>44</v>
      </c>
    </row>
    <row r="6" spans="1:10" ht="16.5">
      <c r="A6" s="44">
        <v>1</v>
      </c>
      <c r="B6" s="45">
        <v>38108</v>
      </c>
      <c r="C6" s="110"/>
      <c r="D6" s="76">
        <v>0.3333333333333333</v>
      </c>
      <c r="E6" s="77">
        <v>0.6215277777777778</v>
      </c>
      <c r="F6" s="76">
        <v>0.05694444444444444</v>
      </c>
      <c r="G6" s="64"/>
      <c r="H6" s="128"/>
      <c r="I6" s="125"/>
      <c r="J6" s="46"/>
    </row>
    <row r="7" spans="1:10" ht="16.5">
      <c r="A7" s="47">
        <v>2</v>
      </c>
      <c r="B7" s="48">
        <v>38111</v>
      </c>
      <c r="C7" s="111"/>
      <c r="D7" s="78">
        <v>0.2916666666666667</v>
      </c>
      <c r="E7" s="79">
        <v>0.7083333333333334</v>
      </c>
      <c r="F7" s="78"/>
      <c r="G7" s="66"/>
      <c r="H7" s="129"/>
      <c r="I7" s="126"/>
      <c r="J7" s="49"/>
    </row>
    <row r="8" spans="1:10" ht="16.5">
      <c r="A8" s="47">
        <v>3</v>
      </c>
      <c r="B8" s="48">
        <v>38112</v>
      </c>
      <c r="C8" s="111"/>
      <c r="D8" s="78">
        <v>0.375</v>
      </c>
      <c r="E8" s="78"/>
      <c r="F8" s="78"/>
      <c r="G8" s="66"/>
      <c r="H8" s="129"/>
      <c r="I8" s="126"/>
      <c r="J8" s="49"/>
    </row>
    <row r="9" spans="1:10" ht="16.5">
      <c r="A9" s="47">
        <v>4</v>
      </c>
      <c r="B9" s="48"/>
      <c r="C9" s="111">
        <f aca="true" t="shared" si="0" ref="C9:C24">IF(B9="","",B9)</f>
      </c>
      <c r="D9" s="78"/>
      <c r="E9" s="79"/>
      <c r="F9" s="78"/>
      <c r="G9" s="66">
        <f aca="true" t="shared" si="1" ref="G9:G24">IF(D9="","",IF(D9&lt;E9,E9-D9-F9,24-E9+D9-F9))</f>
      </c>
      <c r="H9" s="129">
        <f aca="true" t="shared" si="2" ref="H9:H24">IF(G9="","",HOUR(G9)+MINUTE(G9)/60)</f>
      </c>
      <c r="I9" s="126" t="s">
        <v>49</v>
      </c>
      <c r="J9" s="49"/>
    </row>
    <row r="10" spans="1:10" ht="16.5">
      <c r="A10" s="47">
        <v>5</v>
      </c>
      <c r="B10" s="48"/>
      <c r="C10" s="111">
        <f t="shared" si="0"/>
      </c>
      <c r="D10" s="78"/>
      <c r="E10" s="79"/>
      <c r="F10" s="78"/>
      <c r="G10" s="66">
        <f t="shared" si="1"/>
      </c>
      <c r="H10" s="129">
        <f t="shared" si="2"/>
      </c>
      <c r="I10" s="126" t="s">
        <v>49</v>
      </c>
      <c r="J10" s="49"/>
    </row>
    <row r="11" spans="1:10" ht="16.5">
      <c r="A11" s="47">
        <v>6</v>
      </c>
      <c r="B11" s="48"/>
      <c r="C11" s="111">
        <f t="shared" si="0"/>
      </c>
      <c r="D11" s="78"/>
      <c r="E11" s="79"/>
      <c r="F11" s="78"/>
      <c r="G11" s="66">
        <f t="shared" si="1"/>
      </c>
      <c r="H11" s="129">
        <f t="shared" si="2"/>
      </c>
      <c r="I11" s="126" t="s">
        <v>49</v>
      </c>
      <c r="J11" s="49"/>
    </row>
    <row r="12" spans="1:10" ht="16.5">
      <c r="A12" s="47">
        <v>7</v>
      </c>
      <c r="B12" s="48"/>
      <c r="C12" s="111">
        <f t="shared" si="0"/>
      </c>
      <c r="D12" s="78"/>
      <c r="E12" s="79"/>
      <c r="F12" s="78"/>
      <c r="G12" s="66">
        <f t="shared" si="1"/>
      </c>
      <c r="H12" s="129">
        <f t="shared" si="2"/>
      </c>
      <c r="I12" s="126" t="s">
        <v>49</v>
      </c>
      <c r="J12" s="49"/>
    </row>
    <row r="13" spans="1:10" ht="16.5">
      <c r="A13" s="47">
        <v>20</v>
      </c>
      <c r="B13" s="50"/>
      <c r="C13" s="111">
        <f t="shared" si="0"/>
      </c>
      <c r="D13" s="78"/>
      <c r="E13" s="79"/>
      <c r="F13" s="78"/>
      <c r="G13" s="66">
        <f t="shared" si="1"/>
      </c>
      <c r="H13" s="129">
        <f t="shared" si="2"/>
      </c>
      <c r="I13" s="126" t="s">
        <v>49</v>
      </c>
      <c r="J13" s="49"/>
    </row>
    <row r="14" spans="1:10" ht="16.5">
      <c r="A14" s="47">
        <v>21</v>
      </c>
      <c r="B14" s="50"/>
      <c r="C14" s="111">
        <f t="shared" si="0"/>
      </c>
      <c r="D14" s="78"/>
      <c r="E14" s="79"/>
      <c r="F14" s="78"/>
      <c r="G14" s="66">
        <f t="shared" si="1"/>
      </c>
      <c r="H14" s="129">
        <f t="shared" si="2"/>
      </c>
      <c r="I14" s="126" t="s">
        <v>49</v>
      </c>
      <c r="J14" s="49"/>
    </row>
    <row r="15" spans="1:10" ht="16.5">
      <c r="A15" s="47">
        <v>22</v>
      </c>
      <c r="B15" s="50"/>
      <c r="C15" s="111">
        <f t="shared" si="0"/>
      </c>
      <c r="D15" s="78"/>
      <c r="E15" s="79"/>
      <c r="F15" s="78"/>
      <c r="G15" s="66">
        <f t="shared" si="1"/>
      </c>
      <c r="H15" s="129">
        <f t="shared" si="2"/>
      </c>
      <c r="I15" s="126" t="s">
        <v>49</v>
      </c>
      <c r="J15" s="49"/>
    </row>
    <row r="16" spans="1:10" ht="16.5">
      <c r="A16" s="47">
        <v>23</v>
      </c>
      <c r="B16" s="50"/>
      <c r="C16" s="111">
        <f t="shared" si="0"/>
      </c>
      <c r="D16" s="78"/>
      <c r="E16" s="79"/>
      <c r="F16" s="78"/>
      <c r="G16" s="66">
        <f t="shared" si="1"/>
      </c>
      <c r="H16" s="129">
        <f t="shared" si="2"/>
      </c>
      <c r="I16" s="126" t="s">
        <v>49</v>
      </c>
      <c r="J16" s="49"/>
    </row>
    <row r="17" spans="1:10" ht="16.5">
      <c r="A17" s="47">
        <v>24</v>
      </c>
      <c r="B17" s="50"/>
      <c r="C17" s="111">
        <f t="shared" si="0"/>
      </c>
      <c r="D17" s="78"/>
      <c r="E17" s="79"/>
      <c r="F17" s="78"/>
      <c r="G17" s="66">
        <f t="shared" si="1"/>
      </c>
      <c r="H17" s="129">
        <f t="shared" si="2"/>
      </c>
      <c r="I17" s="126" t="s">
        <v>49</v>
      </c>
      <c r="J17" s="49"/>
    </row>
    <row r="18" spans="1:10" ht="16.5">
      <c r="A18" s="47">
        <v>25</v>
      </c>
      <c r="B18" s="50"/>
      <c r="C18" s="111">
        <f t="shared" si="0"/>
      </c>
      <c r="D18" s="78"/>
      <c r="E18" s="79"/>
      <c r="F18" s="78"/>
      <c r="G18" s="66">
        <f t="shared" si="1"/>
      </c>
      <c r="H18" s="129">
        <f t="shared" si="2"/>
      </c>
      <c r="I18" s="126" t="s">
        <v>49</v>
      </c>
      <c r="J18" s="49"/>
    </row>
    <row r="19" spans="1:10" ht="16.5">
      <c r="A19" s="47">
        <v>26</v>
      </c>
      <c r="B19" s="50"/>
      <c r="C19" s="111">
        <f t="shared" si="0"/>
      </c>
      <c r="D19" s="78"/>
      <c r="E19" s="79"/>
      <c r="F19" s="78"/>
      <c r="G19" s="66">
        <f t="shared" si="1"/>
      </c>
      <c r="H19" s="129">
        <f t="shared" si="2"/>
      </c>
      <c r="I19" s="126" t="s">
        <v>49</v>
      </c>
      <c r="J19" s="49"/>
    </row>
    <row r="20" spans="1:10" ht="16.5">
      <c r="A20" s="47">
        <v>27</v>
      </c>
      <c r="B20" s="50"/>
      <c r="C20" s="111">
        <f t="shared" si="0"/>
      </c>
      <c r="D20" s="78"/>
      <c r="E20" s="79"/>
      <c r="F20" s="78"/>
      <c r="G20" s="66">
        <f t="shared" si="1"/>
      </c>
      <c r="H20" s="129">
        <f t="shared" si="2"/>
      </c>
      <c r="I20" s="126" t="s">
        <v>49</v>
      </c>
      <c r="J20" s="49"/>
    </row>
    <row r="21" spans="1:10" ht="16.5">
      <c r="A21" s="47">
        <v>28</v>
      </c>
      <c r="B21" s="50"/>
      <c r="C21" s="111">
        <f t="shared" si="0"/>
      </c>
      <c r="D21" s="78"/>
      <c r="E21" s="79"/>
      <c r="F21" s="78"/>
      <c r="G21" s="66">
        <f t="shared" si="1"/>
      </c>
      <c r="H21" s="129">
        <f t="shared" si="2"/>
      </c>
      <c r="I21" s="126" t="s">
        <v>49</v>
      </c>
      <c r="J21" s="49"/>
    </row>
    <row r="22" spans="1:10" ht="16.5">
      <c r="A22" s="47">
        <v>29</v>
      </c>
      <c r="B22" s="50"/>
      <c r="C22" s="111">
        <f t="shared" si="0"/>
      </c>
      <c r="D22" s="78"/>
      <c r="E22" s="79"/>
      <c r="F22" s="78"/>
      <c r="G22" s="66">
        <f t="shared" si="1"/>
      </c>
      <c r="H22" s="129">
        <f t="shared" si="2"/>
      </c>
      <c r="I22" s="126" t="s">
        <v>49</v>
      </c>
      <c r="J22" s="49"/>
    </row>
    <row r="23" spans="1:10" ht="16.5">
      <c r="A23" s="47">
        <v>30</v>
      </c>
      <c r="B23" s="50"/>
      <c r="C23" s="111">
        <f t="shared" si="0"/>
      </c>
      <c r="D23" s="78"/>
      <c r="E23" s="79"/>
      <c r="F23" s="78"/>
      <c r="G23" s="66">
        <f t="shared" si="1"/>
      </c>
      <c r="H23" s="129">
        <f t="shared" si="2"/>
      </c>
      <c r="I23" s="126" t="s">
        <v>49</v>
      </c>
      <c r="J23" s="49"/>
    </row>
    <row r="24" spans="1:10" ht="17.25" thickBot="1">
      <c r="A24" s="51">
        <v>31</v>
      </c>
      <c r="B24" s="52"/>
      <c r="C24" s="112">
        <f t="shared" si="0"/>
      </c>
      <c r="D24" s="80"/>
      <c r="E24" s="81"/>
      <c r="F24" s="80"/>
      <c r="G24" s="68">
        <f t="shared" si="1"/>
      </c>
      <c r="H24" s="130">
        <f t="shared" si="2"/>
      </c>
      <c r="I24" s="127" t="s">
        <v>49</v>
      </c>
      <c r="J24" s="53"/>
    </row>
    <row r="25" spans="1:10" ht="15">
      <c r="A25" s="54"/>
      <c r="B25" s="54"/>
      <c r="C25" s="54"/>
      <c r="D25" s="54"/>
      <c r="E25" s="54"/>
      <c r="F25" s="54"/>
      <c r="G25" s="55">
        <f>SUM(G6:G24)</f>
        <v>0</v>
      </c>
      <c r="H25" s="56">
        <f>SUM(H6:H24)</f>
        <v>0</v>
      </c>
      <c r="I25" s="54"/>
      <c r="J25" s="54"/>
    </row>
    <row r="26" spans="7:8" s="57" customFormat="1" ht="15">
      <c r="G26" s="58"/>
      <c r="H26" s="59"/>
    </row>
    <row r="27" spans="4:10" ht="17.25" thickBot="1">
      <c r="D27" s="36" t="s">
        <v>48</v>
      </c>
      <c r="G27" s="122"/>
      <c r="H27" s="57"/>
      <c r="I27" s="131">
        <f>SUM(I6:I24)</f>
        <v>0</v>
      </c>
      <c r="J27" s="60" t="s">
        <v>45</v>
      </c>
    </row>
    <row r="28" ht="15.75" thickTop="1"/>
    <row r="30" spans="2:10" ht="15">
      <c r="B30" s="36" t="s">
        <v>46</v>
      </c>
      <c r="C30" s="61"/>
      <c r="D30" s="61"/>
      <c r="E30" s="61"/>
      <c r="F30" s="61"/>
      <c r="G30" s="62"/>
      <c r="H30" s="63" t="s">
        <v>47</v>
      </c>
      <c r="I30" s="61"/>
      <c r="J30" s="61"/>
    </row>
  </sheetData>
  <sheetProtection/>
  <printOptions/>
  <pageMargins left="0.64" right="0.47" top="0.984251969" bottom="0.984251969" header="0.4921259845" footer="0.4921259845"/>
  <pageSetup fitToHeight="1" fitToWidth="1" horizontalDpi="300" verticalDpi="300" orientation="portrait" paperSize="9" scale="93" r:id="rId3"/>
  <legacyDrawing r:id="rId2"/>
</worksheet>
</file>

<file path=xl/worksheets/sheet15.xml><?xml version="1.0" encoding="utf-8"?>
<worksheet xmlns="http://schemas.openxmlformats.org/spreadsheetml/2006/main" xmlns:r="http://schemas.openxmlformats.org/officeDocument/2006/relationships">
  <sheetPr codeName="Tabelle24">
    <tabColor indexed="42"/>
    <pageSetUpPr fitToPage="1"/>
  </sheetPr>
  <dimension ref="A1:J30"/>
  <sheetViews>
    <sheetView zoomScalePageLayoutView="0" workbookViewId="0" topLeftCell="A1">
      <selection activeCell="A1" sqref="A1"/>
    </sheetView>
  </sheetViews>
  <sheetFormatPr defaultColWidth="4.140625" defaultRowHeight="12.75"/>
  <cols>
    <col min="1" max="1" width="3.7109375" style="36" customWidth="1"/>
    <col min="2" max="2" width="11.00390625" style="36" bestFit="1" customWidth="1"/>
    <col min="3" max="3" width="4.28125" style="36" bestFit="1" customWidth="1"/>
    <col min="4" max="4" width="8.140625" style="36" customWidth="1"/>
    <col min="5" max="5" width="7.8515625" style="36" customWidth="1"/>
    <col min="6" max="6" width="8.57421875" style="36" customWidth="1"/>
    <col min="7" max="7" width="12.57421875" style="36" customWidth="1"/>
    <col min="8" max="8" width="12.7109375" style="36" customWidth="1"/>
    <col min="9" max="9" width="14.28125" style="36" bestFit="1" customWidth="1"/>
    <col min="10" max="10" width="17.421875" style="36" customWidth="1"/>
    <col min="11" max="16384" width="4.140625" style="36" customWidth="1"/>
  </cols>
  <sheetData>
    <row r="1" s="133" customFormat="1" ht="38.25" customHeight="1" thickBot="1">
      <c r="A1" s="133" t="s">
        <v>63</v>
      </c>
    </row>
    <row r="2" ht="15.75" thickTop="1"/>
    <row r="3" spans="8:9" ht="16.5">
      <c r="H3" s="37" t="s">
        <v>33</v>
      </c>
      <c r="I3" s="97">
        <v>22.5</v>
      </c>
    </row>
    <row r="4" spans="1:9" ht="25.5" thickBot="1">
      <c r="A4" s="38" t="s">
        <v>34</v>
      </c>
      <c r="H4" s="37" t="s">
        <v>35</v>
      </c>
      <c r="I4" s="132">
        <f ca="1">TODAY()</f>
        <v>39660</v>
      </c>
    </row>
    <row r="5" spans="1:10" s="43" customFormat="1" ht="33.75" thickBot="1">
      <c r="A5" s="39" t="s">
        <v>36</v>
      </c>
      <c r="B5" s="40" t="s">
        <v>35</v>
      </c>
      <c r="C5" s="40" t="s">
        <v>37</v>
      </c>
      <c r="D5" s="41" t="s">
        <v>38</v>
      </c>
      <c r="E5" s="41" t="s">
        <v>39</v>
      </c>
      <c r="F5" s="41" t="s">
        <v>40</v>
      </c>
      <c r="G5" s="41" t="s">
        <v>41</v>
      </c>
      <c r="H5" s="41" t="s">
        <v>42</v>
      </c>
      <c r="I5" s="40" t="s">
        <v>43</v>
      </c>
      <c r="J5" s="42" t="s">
        <v>44</v>
      </c>
    </row>
    <row r="6" spans="1:10" ht="16.5">
      <c r="A6" s="44">
        <v>1</v>
      </c>
      <c r="B6" s="45">
        <v>38108</v>
      </c>
      <c r="C6" s="110">
        <f aca="true" t="shared" si="0" ref="C6:C24">IF(B6="","",B6)</f>
        <v>38108</v>
      </c>
      <c r="D6" s="76">
        <v>0.3333333333333333</v>
      </c>
      <c r="E6" s="77">
        <v>0.6215277777777778</v>
      </c>
      <c r="F6" s="76">
        <v>0.05694444444444444</v>
      </c>
      <c r="G6" s="66">
        <f>IF(D6="","",IF(D6&lt;E6,E6-D6-F6,D6-F6))</f>
        <v>0.23125000000000004</v>
      </c>
      <c r="H6" s="128">
        <f aca="true" t="shared" si="1" ref="H6:H24">IF(G6="","",HOUR(G6)+MINUTE(G6)/60)</f>
        <v>5.55</v>
      </c>
      <c r="I6" s="125">
        <f aca="true" t="shared" si="2" ref="I6:I24">IF(H6="","",H6*I$3)</f>
        <v>124.875</v>
      </c>
      <c r="J6" s="46"/>
    </row>
    <row r="7" spans="1:10" ht="16.5">
      <c r="A7" s="47">
        <v>2</v>
      </c>
      <c r="B7" s="48">
        <v>38111</v>
      </c>
      <c r="C7" s="111">
        <f t="shared" si="0"/>
        <v>38111</v>
      </c>
      <c r="D7" s="78">
        <v>0.2916666666666667</v>
      </c>
      <c r="E7" s="79">
        <v>0.7083333333333334</v>
      </c>
      <c r="F7" s="78"/>
      <c r="G7" s="66">
        <f>IF(D7="","",IF(D7&lt;E7,E7-D7-F7,D7-F7))</f>
        <v>0.4166666666666667</v>
      </c>
      <c r="H7" s="129">
        <f t="shared" si="1"/>
        <v>10</v>
      </c>
      <c r="I7" s="125">
        <f t="shared" si="2"/>
        <v>225</v>
      </c>
      <c r="J7" s="49"/>
    </row>
    <row r="8" spans="1:10" ht="16.5">
      <c r="A8" s="47">
        <v>3</v>
      </c>
      <c r="B8" s="48">
        <v>38112</v>
      </c>
      <c r="C8" s="111">
        <f t="shared" si="0"/>
        <v>38112</v>
      </c>
      <c r="D8" s="78">
        <v>0.375</v>
      </c>
      <c r="E8" s="78"/>
      <c r="F8" s="78"/>
      <c r="G8" s="66">
        <f>IF(D8="","",IF(D8&lt;E8,E8-D8-F8,D8-F8))</f>
        <v>0.375</v>
      </c>
      <c r="H8" s="129">
        <f t="shared" si="1"/>
        <v>9</v>
      </c>
      <c r="I8" s="125">
        <f t="shared" si="2"/>
        <v>202.5</v>
      </c>
      <c r="J8" s="49"/>
    </row>
    <row r="9" spans="1:10" ht="16.5">
      <c r="A9" s="47">
        <v>4</v>
      </c>
      <c r="B9" s="48"/>
      <c r="C9" s="111">
        <f t="shared" si="0"/>
      </c>
      <c r="D9" s="78"/>
      <c r="E9" s="79"/>
      <c r="F9" s="78"/>
      <c r="G9" s="66">
        <f aca="true" t="shared" si="3" ref="G9:G24">IF(D9="","",IF(D9&lt;E9,E9-D9-F9,D9-F9))</f>
      </c>
      <c r="H9" s="129">
        <f t="shared" si="1"/>
      </c>
      <c r="I9" s="125">
        <f t="shared" si="2"/>
      </c>
      <c r="J9" s="49"/>
    </row>
    <row r="10" spans="1:10" ht="16.5">
      <c r="A10" s="47">
        <v>5</v>
      </c>
      <c r="B10" s="48"/>
      <c r="C10" s="111">
        <f t="shared" si="0"/>
      </c>
      <c r="D10" s="78"/>
      <c r="E10" s="79"/>
      <c r="F10" s="78"/>
      <c r="G10" s="66">
        <f t="shared" si="3"/>
      </c>
      <c r="H10" s="129">
        <f t="shared" si="1"/>
      </c>
      <c r="I10" s="125">
        <f t="shared" si="2"/>
      </c>
      <c r="J10" s="49"/>
    </row>
    <row r="11" spans="1:10" ht="16.5">
      <c r="A11" s="47">
        <v>6</v>
      </c>
      <c r="B11" s="48"/>
      <c r="C11" s="111">
        <f t="shared" si="0"/>
      </c>
      <c r="D11" s="78"/>
      <c r="E11" s="79"/>
      <c r="F11" s="78"/>
      <c r="G11" s="66">
        <f t="shared" si="3"/>
      </c>
      <c r="H11" s="129">
        <f t="shared" si="1"/>
      </c>
      <c r="I11" s="125">
        <f t="shared" si="2"/>
      </c>
      <c r="J11" s="49"/>
    </row>
    <row r="12" spans="1:10" ht="16.5">
      <c r="A12" s="47">
        <v>7</v>
      </c>
      <c r="B12" s="48"/>
      <c r="C12" s="111">
        <f t="shared" si="0"/>
      </c>
      <c r="D12" s="78"/>
      <c r="E12" s="79"/>
      <c r="F12" s="78"/>
      <c r="G12" s="66">
        <f t="shared" si="3"/>
      </c>
      <c r="H12" s="129">
        <f t="shared" si="1"/>
      </c>
      <c r="I12" s="125">
        <f t="shared" si="2"/>
      </c>
      <c r="J12" s="49"/>
    </row>
    <row r="13" spans="1:10" ht="16.5">
      <c r="A13" s="47">
        <v>20</v>
      </c>
      <c r="B13" s="50"/>
      <c r="C13" s="111">
        <f t="shared" si="0"/>
      </c>
      <c r="D13" s="78"/>
      <c r="E13" s="79"/>
      <c r="F13" s="78"/>
      <c r="G13" s="66">
        <f t="shared" si="3"/>
      </c>
      <c r="H13" s="129">
        <f t="shared" si="1"/>
      </c>
      <c r="I13" s="125">
        <f t="shared" si="2"/>
      </c>
      <c r="J13" s="49"/>
    </row>
    <row r="14" spans="1:10" ht="16.5">
      <c r="A14" s="47">
        <v>21</v>
      </c>
      <c r="B14" s="50"/>
      <c r="C14" s="111">
        <f t="shared" si="0"/>
      </c>
      <c r="D14" s="78"/>
      <c r="E14" s="79"/>
      <c r="F14" s="78"/>
      <c r="G14" s="66">
        <f t="shared" si="3"/>
      </c>
      <c r="H14" s="129">
        <f t="shared" si="1"/>
      </c>
      <c r="I14" s="125">
        <f t="shared" si="2"/>
      </c>
      <c r="J14" s="49"/>
    </row>
    <row r="15" spans="1:10" ht="16.5">
      <c r="A15" s="47">
        <v>22</v>
      </c>
      <c r="B15" s="50"/>
      <c r="C15" s="111">
        <f t="shared" si="0"/>
      </c>
      <c r="D15" s="78"/>
      <c r="E15" s="79"/>
      <c r="F15" s="78"/>
      <c r="G15" s="66">
        <f t="shared" si="3"/>
      </c>
      <c r="H15" s="129">
        <f t="shared" si="1"/>
      </c>
      <c r="I15" s="125">
        <f t="shared" si="2"/>
      </c>
      <c r="J15" s="49"/>
    </row>
    <row r="16" spans="1:10" ht="16.5">
      <c r="A16" s="47">
        <v>23</v>
      </c>
      <c r="B16" s="50"/>
      <c r="C16" s="111">
        <f t="shared" si="0"/>
      </c>
      <c r="D16" s="78"/>
      <c r="E16" s="79"/>
      <c r="F16" s="78"/>
      <c r="G16" s="66">
        <f t="shared" si="3"/>
      </c>
      <c r="H16" s="129">
        <f t="shared" si="1"/>
      </c>
      <c r="I16" s="125">
        <f t="shared" si="2"/>
      </c>
      <c r="J16" s="49"/>
    </row>
    <row r="17" spans="1:10" ht="16.5">
      <c r="A17" s="47">
        <v>24</v>
      </c>
      <c r="B17" s="50"/>
      <c r="C17" s="111">
        <f t="shared" si="0"/>
      </c>
      <c r="D17" s="78"/>
      <c r="E17" s="79"/>
      <c r="F17" s="78"/>
      <c r="G17" s="66">
        <f t="shared" si="3"/>
      </c>
      <c r="H17" s="129">
        <f t="shared" si="1"/>
      </c>
      <c r="I17" s="125">
        <f t="shared" si="2"/>
      </c>
      <c r="J17" s="49"/>
    </row>
    <row r="18" spans="1:10" ht="16.5">
      <c r="A18" s="47">
        <v>25</v>
      </c>
      <c r="B18" s="50"/>
      <c r="C18" s="111">
        <f t="shared" si="0"/>
      </c>
      <c r="D18" s="78"/>
      <c r="E18" s="79"/>
      <c r="F18" s="78"/>
      <c r="G18" s="66">
        <f t="shared" si="3"/>
      </c>
      <c r="H18" s="129">
        <f t="shared" si="1"/>
      </c>
      <c r="I18" s="125">
        <f t="shared" si="2"/>
      </c>
      <c r="J18" s="49"/>
    </row>
    <row r="19" spans="1:10" ht="16.5">
      <c r="A19" s="47">
        <v>26</v>
      </c>
      <c r="B19" s="50"/>
      <c r="C19" s="111">
        <f t="shared" si="0"/>
      </c>
      <c r="D19" s="78"/>
      <c r="E19" s="79"/>
      <c r="F19" s="78"/>
      <c r="G19" s="66">
        <f t="shared" si="3"/>
      </c>
      <c r="H19" s="129">
        <f t="shared" si="1"/>
      </c>
      <c r="I19" s="125">
        <f t="shared" si="2"/>
      </c>
      <c r="J19" s="49"/>
    </row>
    <row r="20" spans="1:10" ht="16.5">
      <c r="A20" s="47">
        <v>27</v>
      </c>
      <c r="B20" s="50"/>
      <c r="C20" s="111">
        <f t="shared" si="0"/>
      </c>
      <c r="D20" s="78"/>
      <c r="E20" s="79"/>
      <c r="F20" s="78"/>
      <c r="G20" s="66">
        <f t="shared" si="3"/>
      </c>
      <c r="H20" s="129">
        <f t="shared" si="1"/>
      </c>
      <c r="I20" s="125">
        <f t="shared" si="2"/>
      </c>
      <c r="J20" s="49"/>
    </row>
    <row r="21" spans="1:10" ht="16.5">
      <c r="A21" s="47">
        <v>28</v>
      </c>
      <c r="B21" s="50"/>
      <c r="C21" s="111">
        <f t="shared" si="0"/>
      </c>
      <c r="D21" s="78"/>
      <c r="E21" s="79"/>
      <c r="F21" s="78"/>
      <c r="G21" s="66">
        <f t="shared" si="3"/>
      </c>
      <c r="H21" s="129">
        <f t="shared" si="1"/>
      </c>
      <c r="I21" s="125">
        <f t="shared" si="2"/>
      </c>
      <c r="J21" s="49"/>
    </row>
    <row r="22" spans="1:10" ht="16.5">
      <c r="A22" s="47">
        <v>29</v>
      </c>
      <c r="B22" s="50"/>
      <c r="C22" s="111">
        <f t="shared" si="0"/>
      </c>
      <c r="D22" s="78"/>
      <c r="E22" s="79"/>
      <c r="F22" s="78"/>
      <c r="G22" s="66">
        <f t="shared" si="3"/>
      </c>
      <c r="H22" s="129">
        <f t="shared" si="1"/>
      </c>
      <c r="I22" s="125">
        <f t="shared" si="2"/>
      </c>
      <c r="J22" s="49"/>
    </row>
    <row r="23" spans="1:10" ht="16.5">
      <c r="A23" s="47">
        <v>30</v>
      </c>
      <c r="B23" s="50"/>
      <c r="C23" s="111">
        <f t="shared" si="0"/>
      </c>
      <c r="D23" s="78"/>
      <c r="E23" s="79"/>
      <c r="F23" s="78"/>
      <c r="G23" s="66">
        <f t="shared" si="3"/>
      </c>
      <c r="H23" s="129">
        <f t="shared" si="1"/>
      </c>
      <c r="I23" s="125">
        <f t="shared" si="2"/>
      </c>
      <c r="J23" s="49"/>
    </row>
    <row r="24" spans="1:10" ht="17.25" thickBot="1">
      <c r="A24" s="51">
        <v>31</v>
      </c>
      <c r="B24" s="52"/>
      <c r="C24" s="112">
        <f t="shared" si="0"/>
      </c>
      <c r="D24" s="80"/>
      <c r="E24" s="81"/>
      <c r="F24" s="80"/>
      <c r="G24" s="66">
        <f t="shared" si="3"/>
      </c>
      <c r="H24" s="130">
        <f t="shared" si="1"/>
      </c>
      <c r="I24" s="125">
        <f t="shared" si="2"/>
      </c>
      <c r="J24" s="53"/>
    </row>
    <row r="25" spans="1:10" ht="15">
      <c r="A25" s="54"/>
      <c r="B25" s="54"/>
      <c r="C25" s="54"/>
      <c r="D25" s="54"/>
      <c r="E25" s="54"/>
      <c r="F25" s="54"/>
      <c r="G25" s="55"/>
      <c r="H25" s="56"/>
      <c r="I25" s="54"/>
      <c r="J25" s="54"/>
    </row>
    <row r="26" spans="7:8" s="57" customFormat="1" ht="15">
      <c r="G26" s="58"/>
      <c r="H26" s="59"/>
    </row>
    <row r="27" spans="4:10" ht="17.25" thickBot="1">
      <c r="D27" s="36" t="s">
        <v>48</v>
      </c>
      <c r="G27" s="122">
        <f>SUM(G6:G24)</f>
        <v>1.0229166666666667</v>
      </c>
      <c r="H27" s="59">
        <f>SUM(H6:H24)</f>
        <v>24.55</v>
      </c>
      <c r="I27" s="131">
        <f>SUM(I6:I24)</f>
        <v>552.375</v>
      </c>
      <c r="J27" s="60" t="s">
        <v>45</v>
      </c>
    </row>
    <row r="28" ht="15.75" thickTop="1"/>
    <row r="30" spans="2:10" ht="15">
      <c r="B30" s="36" t="s">
        <v>46</v>
      </c>
      <c r="C30" s="61"/>
      <c r="D30" s="61"/>
      <c r="E30" s="61"/>
      <c r="F30" s="61"/>
      <c r="G30" s="62"/>
      <c r="H30" s="63" t="s">
        <v>47</v>
      </c>
      <c r="I30" s="61"/>
      <c r="J30" s="61"/>
    </row>
  </sheetData>
  <sheetProtection sheet="1" objects="1" scenarios="1"/>
  <printOptions/>
  <pageMargins left="0.64" right="0.47" top="0.984251969" bottom="0.984251969" header="0.4921259845" footer="0.4921259845"/>
  <pageSetup fitToHeight="1" fitToWidth="1" horizontalDpi="300" verticalDpi="300" orientation="portrait" paperSize="9" scale="93" r:id="rId2"/>
  <drawing r:id="rId1"/>
</worksheet>
</file>

<file path=xl/worksheets/sheet2.xml><?xml version="1.0" encoding="utf-8"?>
<worksheet xmlns="http://schemas.openxmlformats.org/spreadsheetml/2006/main" xmlns:r="http://schemas.openxmlformats.org/officeDocument/2006/relationships">
  <sheetPr codeName="Tabelle2">
    <tabColor indexed="47"/>
  </sheetPr>
  <dimension ref="A1:E22"/>
  <sheetViews>
    <sheetView zoomScalePageLayoutView="0" workbookViewId="0" topLeftCell="A1">
      <selection activeCell="A1" sqref="A1"/>
    </sheetView>
  </sheetViews>
  <sheetFormatPr defaultColWidth="11.421875" defaultRowHeight="12.75"/>
  <cols>
    <col min="1" max="1" width="31.28125" style="0" customWidth="1"/>
    <col min="2" max="4" width="15.8515625" style="0" customWidth="1"/>
    <col min="5" max="5" width="15.8515625" style="25" customWidth="1"/>
  </cols>
  <sheetData>
    <row r="1" spans="1:5" s="136" customFormat="1" ht="38.25" customHeight="1" thickBot="1">
      <c r="A1" s="136" t="s">
        <v>57</v>
      </c>
      <c r="E1" s="137"/>
    </row>
    <row r="2" ht="13.5" thickTop="1"/>
    <row r="3" ht="18">
      <c r="A3" s="9" t="s">
        <v>17</v>
      </c>
    </row>
    <row r="5" spans="2:5" ht="12.75">
      <c r="B5" s="8" t="s">
        <v>25</v>
      </c>
      <c r="C5" s="8" t="s">
        <v>26</v>
      </c>
      <c r="D5" s="114" t="s">
        <v>27</v>
      </c>
      <c r="E5" s="115" t="s">
        <v>27</v>
      </c>
    </row>
    <row r="6" spans="2:5" ht="12.75">
      <c r="B6" s="8" t="s">
        <v>29</v>
      </c>
      <c r="C6" s="8" t="s">
        <v>29</v>
      </c>
      <c r="D6" s="114" t="s">
        <v>29</v>
      </c>
      <c r="E6" s="115" t="s">
        <v>30</v>
      </c>
    </row>
    <row r="7" spans="1:5" ht="12.75">
      <c r="A7" s="34" t="s">
        <v>18</v>
      </c>
      <c r="B7" s="10">
        <v>750000</v>
      </c>
      <c r="C7" s="10">
        <v>800000</v>
      </c>
      <c r="D7" s="11"/>
      <c r="E7" s="26"/>
    </row>
    <row r="8" spans="1:5" ht="12.75">
      <c r="A8" s="34" t="s">
        <v>19</v>
      </c>
      <c r="B8" s="10">
        <v>420000</v>
      </c>
      <c r="C8" s="10">
        <v>490000</v>
      </c>
      <c r="D8" s="11"/>
      <c r="E8" s="26"/>
    </row>
    <row r="9" spans="1:5" ht="12.75">
      <c r="A9" s="34"/>
      <c r="B9" s="7"/>
      <c r="C9" s="7"/>
      <c r="D9" s="7"/>
      <c r="E9" s="27"/>
    </row>
    <row r="10" spans="1:5" s="18" customFormat="1" ht="12.75">
      <c r="A10" s="33" t="s">
        <v>20</v>
      </c>
      <c r="B10" s="17"/>
      <c r="C10" s="17"/>
      <c r="D10" s="17"/>
      <c r="E10" s="28"/>
    </row>
    <row r="11" spans="1:5" ht="12.75">
      <c r="A11" s="34"/>
      <c r="B11" s="7"/>
      <c r="C11" s="7"/>
      <c r="D11" s="7"/>
      <c r="E11" s="27"/>
    </row>
    <row r="12" spans="1:5" ht="12.75">
      <c r="A12" s="34" t="s">
        <v>21</v>
      </c>
      <c r="B12" s="10">
        <v>32000</v>
      </c>
      <c r="C12" s="10">
        <v>32000</v>
      </c>
      <c r="D12" s="11"/>
      <c r="E12" s="26"/>
    </row>
    <row r="13" spans="1:5" ht="12.75">
      <c r="A13" s="34" t="s">
        <v>22</v>
      </c>
      <c r="B13" s="10">
        <v>195000</v>
      </c>
      <c r="C13" s="10">
        <v>204850</v>
      </c>
      <c r="D13" s="11"/>
      <c r="E13" s="26"/>
    </row>
    <row r="14" spans="1:5" ht="12.75">
      <c r="A14" s="34" t="s">
        <v>23</v>
      </c>
      <c r="B14" s="10">
        <v>45000</v>
      </c>
      <c r="C14" s="10">
        <v>35200</v>
      </c>
      <c r="D14" s="11"/>
      <c r="E14" s="26"/>
    </row>
    <row r="15" spans="1:5" ht="12.75">
      <c r="A15" s="34"/>
      <c r="B15" s="16"/>
      <c r="C15" s="16"/>
      <c r="D15" s="16"/>
      <c r="E15" s="29"/>
    </row>
    <row r="16" spans="1:5" s="18" customFormat="1" ht="12.75">
      <c r="A16" s="33" t="s">
        <v>24</v>
      </c>
      <c r="B16" s="17"/>
      <c r="C16" s="17"/>
      <c r="D16" s="17"/>
      <c r="E16" s="28"/>
    </row>
    <row r="17" spans="1:5" ht="12.75">
      <c r="A17" s="34"/>
      <c r="B17" s="7"/>
      <c r="C17" s="7"/>
      <c r="D17" s="7"/>
      <c r="E17" s="27"/>
    </row>
    <row r="18" spans="1:5" s="18" customFormat="1" ht="12.75">
      <c r="A18" s="33" t="s">
        <v>28</v>
      </c>
      <c r="B18" s="17"/>
      <c r="C18" s="17"/>
      <c r="D18" s="17"/>
      <c r="E18" s="28"/>
    </row>
    <row r="19" spans="1:5" s="18" customFormat="1" ht="12.75">
      <c r="A19" s="33"/>
      <c r="B19" s="19"/>
      <c r="C19" s="19"/>
      <c r="D19" s="19"/>
      <c r="E19" s="30"/>
    </row>
    <row r="20" spans="1:5" s="22" customFormat="1" ht="12.75">
      <c r="A20" s="113" t="s">
        <v>31</v>
      </c>
      <c r="B20" s="20"/>
      <c r="C20" s="20"/>
      <c r="D20" s="21"/>
      <c r="E20" s="21"/>
    </row>
    <row r="22" ht="12.75">
      <c r="A22" s="18"/>
    </row>
  </sheetData>
  <sheetProtection/>
  <printOptions/>
  <pageMargins left="0.787401575" right="0.787401575" top="0.984251969" bottom="0.984251969" header="0.4921259845" footer="0.492125984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Tabelle3">
    <tabColor indexed="42"/>
  </sheetPr>
  <dimension ref="A1:E22"/>
  <sheetViews>
    <sheetView zoomScalePageLayoutView="0" workbookViewId="0" topLeftCell="A1">
      <selection activeCell="A1" sqref="A1"/>
    </sheetView>
  </sheetViews>
  <sheetFormatPr defaultColWidth="11.421875" defaultRowHeight="12.75"/>
  <cols>
    <col min="1" max="1" width="31.28125" style="0" customWidth="1"/>
    <col min="2" max="4" width="15.8515625" style="0" customWidth="1"/>
    <col min="5" max="5" width="15.8515625" style="25" customWidth="1"/>
  </cols>
  <sheetData>
    <row r="1" spans="1:5" s="133" customFormat="1" ht="38.25" customHeight="1" thickBot="1">
      <c r="A1" s="133" t="s">
        <v>57</v>
      </c>
      <c r="E1" s="134"/>
    </row>
    <row r="2" ht="13.5" thickTop="1"/>
    <row r="3" ht="18">
      <c r="A3" s="9" t="s">
        <v>17</v>
      </c>
    </row>
    <row r="4" ht="12.75"/>
    <row r="5" spans="2:5" ht="12.75">
      <c r="B5" s="8" t="s">
        <v>25</v>
      </c>
      <c r="C5" s="8" t="s">
        <v>26</v>
      </c>
      <c r="D5" s="114" t="s">
        <v>27</v>
      </c>
      <c r="E5" s="115" t="s">
        <v>27</v>
      </c>
    </row>
    <row r="6" spans="2:5" ht="12.75">
      <c r="B6" s="8" t="s">
        <v>29</v>
      </c>
      <c r="C6" s="8" t="s">
        <v>29</v>
      </c>
      <c r="D6" s="114" t="s">
        <v>29</v>
      </c>
      <c r="E6" s="115" t="s">
        <v>30</v>
      </c>
    </row>
    <row r="7" spans="1:5" ht="12.75">
      <c r="A7" s="34" t="s">
        <v>18</v>
      </c>
      <c r="B7" s="12">
        <v>750000</v>
      </c>
      <c r="C7" s="12">
        <v>800000</v>
      </c>
      <c r="D7" s="13">
        <f>C7-B7</f>
        <v>50000</v>
      </c>
      <c r="E7" s="31">
        <f>D7/B7</f>
        <v>0.06666666666666667</v>
      </c>
    </row>
    <row r="8" spans="1:5" ht="12.75">
      <c r="A8" s="34" t="s">
        <v>19</v>
      </c>
      <c r="B8" s="12">
        <v>420000</v>
      </c>
      <c r="C8" s="12">
        <v>490000</v>
      </c>
      <c r="D8" s="13">
        <f>C8-B8</f>
        <v>70000</v>
      </c>
      <c r="E8" s="31">
        <f>D8/B8</f>
        <v>0.16666666666666666</v>
      </c>
    </row>
    <row r="9" spans="1:5" ht="12.75">
      <c r="A9" s="34"/>
      <c r="B9" s="14"/>
      <c r="C9" s="14"/>
      <c r="D9" s="14"/>
      <c r="E9" s="27"/>
    </row>
    <row r="10" spans="1:5" s="18" customFormat="1" ht="12.75">
      <c r="A10" s="33" t="s">
        <v>20</v>
      </c>
      <c r="B10" s="17">
        <f>B7-B8</f>
        <v>330000</v>
      </c>
      <c r="C10" s="17">
        <f>C7-C8</f>
        <v>310000</v>
      </c>
      <c r="D10" s="17">
        <f>D7-D8</f>
        <v>-20000</v>
      </c>
      <c r="E10" s="23">
        <f>D10/B10</f>
        <v>-0.06060606060606061</v>
      </c>
    </row>
    <row r="11" spans="1:5" ht="12.75">
      <c r="A11" s="34"/>
      <c r="B11" s="14"/>
      <c r="C11" s="14"/>
      <c r="D11" s="14"/>
      <c r="E11" s="27"/>
    </row>
    <row r="12" spans="1:5" ht="12.75">
      <c r="A12" s="34" t="s">
        <v>21</v>
      </c>
      <c r="B12" s="12">
        <v>32000</v>
      </c>
      <c r="C12" s="12">
        <v>32000</v>
      </c>
      <c r="D12" s="13">
        <f>C12-B12</f>
        <v>0</v>
      </c>
      <c r="E12" s="31">
        <f>D12/B12</f>
        <v>0</v>
      </c>
    </row>
    <row r="13" spans="1:5" ht="12.75">
      <c r="A13" s="34" t="s">
        <v>22</v>
      </c>
      <c r="B13" s="12">
        <v>195000</v>
      </c>
      <c r="C13" s="12">
        <v>204850</v>
      </c>
      <c r="D13" s="13">
        <f>C13-B13</f>
        <v>9850</v>
      </c>
      <c r="E13" s="31">
        <f>D13/B13</f>
        <v>0.050512820512820515</v>
      </c>
    </row>
    <row r="14" spans="1:5" ht="12.75">
      <c r="A14" s="34" t="s">
        <v>23</v>
      </c>
      <c r="B14" s="12">
        <v>45000</v>
      </c>
      <c r="C14" s="12">
        <v>35200</v>
      </c>
      <c r="D14" s="13">
        <f>C14-B14</f>
        <v>-9800</v>
      </c>
      <c r="E14" s="31">
        <f>D14/B14</f>
        <v>-0.21777777777777776</v>
      </c>
    </row>
    <row r="15" spans="1:5" ht="12.75">
      <c r="A15" s="34"/>
      <c r="B15" s="15"/>
      <c r="C15" s="15"/>
      <c r="D15" s="15"/>
      <c r="E15" s="32"/>
    </row>
    <row r="16" spans="1:5" s="18" customFormat="1" ht="12.75">
      <c r="A16" s="33" t="s">
        <v>24</v>
      </c>
      <c r="B16" s="17">
        <f>SUM(B12:B14)</f>
        <v>272000</v>
      </c>
      <c r="C16" s="17">
        <f>SUM(C12:C14)</f>
        <v>272050</v>
      </c>
      <c r="D16" s="17">
        <f>SUM(D12:D14)</f>
        <v>50</v>
      </c>
      <c r="E16" s="23">
        <f>D16/B16</f>
        <v>0.0001838235294117647</v>
      </c>
    </row>
    <row r="17" spans="1:5" ht="12.75">
      <c r="A17" s="34"/>
      <c r="B17" s="14"/>
      <c r="C17" s="14"/>
      <c r="D17" s="14"/>
      <c r="E17" s="27"/>
    </row>
    <row r="18" spans="1:5" s="18" customFormat="1" ht="12.75">
      <c r="A18" s="33" t="s">
        <v>28</v>
      </c>
      <c r="B18" s="17">
        <f>B10-B16</f>
        <v>58000</v>
      </c>
      <c r="C18" s="17">
        <f>C10-C16</f>
        <v>37950</v>
      </c>
      <c r="D18" s="17">
        <f>D10-D16</f>
        <v>-20050</v>
      </c>
      <c r="E18" s="23">
        <f>D18/B18</f>
        <v>-0.3456896551724138</v>
      </c>
    </row>
    <row r="19" spans="1:5" ht="12.75">
      <c r="A19" s="34"/>
      <c r="B19" s="14"/>
      <c r="C19" s="14"/>
      <c r="D19" s="14"/>
      <c r="E19" s="27"/>
    </row>
    <row r="20" spans="1:5" s="22" customFormat="1" ht="12.75">
      <c r="A20" s="113" t="s">
        <v>31</v>
      </c>
      <c r="B20" s="23">
        <f>B18/B7</f>
        <v>0.07733333333333334</v>
      </c>
      <c r="C20" s="23">
        <f>C18/C7</f>
        <v>0.0474375</v>
      </c>
      <c r="D20" s="21"/>
      <c r="E20" s="24"/>
    </row>
    <row r="21" ht="12.75"/>
    <row r="22" ht="12.75">
      <c r="A22" s="18"/>
    </row>
  </sheetData>
  <sheetProtection sheet="1" objects="1" scenarios="1"/>
  <printOptions/>
  <pageMargins left="0.787401575" right="0.787401575" top="0.984251969" bottom="0.984251969" header="0.4921259845" footer="0.4921259845"/>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tabColor indexed="47"/>
  </sheetPr>
  <dimension ref="A1:J534"/>
  <sheetViews>
    <sheetView zoomScalePageLayoutView="0" workbookViewId="0" topLeftCell="A1">
      <selection activeCell="J6" sqref="J6"/>
    </sheetView>
  </sheetViews>
  <sheetFormatPr defaultColWidth="11.421875" defaultRowHeight="12.75"/>
  <cols>
    <col min="1" max="4" width="8.7109375" style="0" customWidth="1"/>
    <col min="5" max="5" width="7.8515625" style="0" bestFit="1" customWidth="1"/>
    <col min="6" max="6" width="10.140625" style="0" bestFit="1" customWidth="1"/>
    <col min="9" max="9" width="22.140625" style="0" bestFit="1" customWidth="1"/>
  </cols>
  <sheetData>
    <row r="1" s="136" customFormat="1" ht="38.25" customHeight="1" thickBot="1">
      <c r="A1" s="136" t="s">
        <v>58</v>
      </c>
    </row>
    <row r="2" ht="13.5" thickTop="1"/>
    <row r="3" spans="1:7" ht="12.75">
      <c r="A3" s="150" t="s">
        <v>84</v>
      </c>
      <c r="B3" s="151" t="s">
        <v>65</v>
      </c>
      <c r="C3" s="151" t="s">
        <v>66</v>
      </c>
      <c r="D3" s="152" t="s">
        <v>67</v>
      </c>
      <c r="E3" s="152" t="s">
        <v>68</v>
      </c>
      <c r="F3" s="151" t="s">
        <v>69</v>
      </c>
      <c r="G3" s="151" t="s">
        <v>79</v>
      </c>
    </row>
    <row r="4" spans="1:7" ht="12.75">
      <c r="A4" s="139" t="s">
        <v>85</v>
      </c>
      <c r="B4" s="140">
        <v>164</v>
      </c>
      <c r="C4" s="140">
        <v>53</v>
      </c>
      <c r="D4" s="141" t="s">
        <v>70</v>
      </c>
      <c r="E4" s="141" t="s">
        <v>70</v>
      </c>
      <c r="F4" s="140" t="s">
        <v>71</v>
      </c>
      <c r="G4" s="147"/>
    </row>
    <row r="5" spans="1:7" ht="12.75">
      <c r="A5" s="139" t="s">
        <v>85</v>
      </c>
      <c r="B5" s="140">
        <v>164</v>
      </c>
      <c r="C5" s="140">
        <v>53</v>
      </c>
      <c r="D5" s="141" t="s">
        <v>72</v>
      </c>
      <c r="E5" s="141" t="s">
        <v>73</v>
      </c>
      <c r="F5" s="140" t="s">
        <v>71</v>
      </c>
      <c r="G5" s="147"/>
    </row>
    <row r="6" spans="1:10" ht="12.75">
      <c r="A6" s="139" t="s">
        <v>85</v>
      </c>
      <c r="B6" s="140">
        <v>165</v>
      </c>
      <c r="C6" s="140">
        <v>53</v>
      </c>
      <c r="D6" s="141" t="s">
        <v>74</v>
      </c>
      <c r="E6" s="141" t="s">
        <v>73</v>
      </c>
      <c r="F6" s="140" t="s">
        <v>71</v>
      </c>
      <c r="G6" s="147"/>
      <c r="I6" s="2" t="s">
        <v>2</v>
      </c>
      <c r="J6" s="1"/>
    </row>
    <row r="7" spans="1:10" ht="12.75">
      <c r="A7" s="139" t="s">
        <v>85</v>
      </c>
      <c r="B7" s="140">
        <v>169</v>
      </c>
      <c r="C7" s="140">
        <v>54</v>
      </c>
      <c r="D7" s="141" t="s">
        <v>72</v>
      </c>
      <c r="E7" s="141" t="s">
        <v>73</v>
      </c>
      <c r="F7" s="140" t="s">
        <v>71</v>
      </c>
      <c r="G7" s="147"/>
      <c r="I7" s="2" t="s">
        <v>0</v>
      </c>
      <c r="J7" s="1"/>
    </row>
    <row r="8" spans="1:10" ht="12.75">
      <c r="A8" s="139" t="s">
        <v>85</v>
      </c>
      <c r="B8" s="140">
        <v>172</v>
      </c>
      <c r="C8" s="140">
        <v>60</v>
      </c>
      <c r="D8" s="141" t="s">
        <v>72</v>
      </c>
      <c r="E8" s="141" t="s">
        <v>70</v>
      </c>
      <c r="F8" s="140" t="s">
        <v>71</v>
      </c>
      <c r="G8" s="147"/>
      <c r="I8" s="2" t="s">
        <v>80</v>
      </c>
      <c r="J8" s="1"/>
    </row>
    <row r="9" spans="1:10" ht="12.75">
      <c r="A9" s="139" t="s">
        <v>85</v>
      </c>
      <c r="B9" s="140">
        <v>157</v>
      </c>
      <c r="C9" s="140">
        <v>60</v>
      </c>
      <c r="D9" s="141" t="s">
        <v>72</v>
      </c>
      <c r="E9" s="141" t="s">
        <v>73</v>
      </c>
      <c r="F9" s="140" t="s">
        <v>71</v>
      </c>
      <c r="G9" s="147"/>
      <c r="I9" s="2" t="s">
        <v>83</v>
      </c>
      <c r="J9" s="1"/>
    </row>
    <row r="10" spans="1:10" ht="12.75">
      <c r="A10" s="139" t="s">
        <v>85</v>
      </c>
      <c r="B10" s="140">
        <v>173</v>
      </c>
      <c r="C10" s="140">
        <v>63</v>
      </c>
      <c r="D10" s="141" t="s">
        <v>70</v>
      </c>
      <c r="E10" s="141" t="s">
        <v>70</v>
      </c>
      <c r="F10" s="140" t="s">
        <v>71</v>
      </c>
      <c r="G10" s="147"/>
      <c r="I10" s="2" t="s">
        <v>1</v>
      </c>
      <c r="J10" s="1"/>
    </row>
    <row r="11" spans="1:10" ht="12.75">
      <c r="A11" s="139" t="s">
        <v>85</v>
      </c>
      <c r="B11" s="140">
        <v>180</v>
      </c>
      <c r="C11" s="140">
        <v>68</v>
      </c>
      <c r="D11" s="141" t="s">
        <v>72</v>
      </c>
      <c r="E11" s="141" t="s">
        <v>70</v>
      </c>
      <c r="F11" s="140" t="s">
        <v>75</v>
      </c>
      <c r="G11" s="147"/>
      <c r="I11" s="2" t="s">
        <v>81</v>
      </c>
      <c r="J11" s="1"/>
    </row>
    <row r="12" spans="1:10" ht="12.75">
      <c r="A12" s="139" t="s">
        <v>85</v>
      </c>
      <c r="B12" s="140">
        <v>176</v>
      </c>
      <c r="C12" s="140">
        <v>70</v>
      </c>
      <c r="D12" s="141" t="s">
        <v>70</v>
      </c>
      <c r="E12" s="141" t="s">
        <v>70</v>
      </c>
      <c r="F12" s="140" t="s">
        <v>75</v>
      </c>
      <c r="G12" s="147"/>
      <c r="I12" s="2" t="s">
        <v>82</v>
      </c>
      <c r="J12" s="1"/>
    </row>
    <row r="13" spans="1:7" ht="12.75">
      <c r="A13" s="139" t="s">
        <v>85</v>
      </c>
      <c r="B13" s="140">
        <v>176</v>
      </c>
      <c r="C13" s="140">
        <v>72</v>
      </c>
      <c r="D13" s="141" t="s">
        <v>74</v>
      </c>
      <c r="E13" s="141" t="s">
        <v>70</v>
      </c>
      <c r="F13" s="140" t="s">
        <v>75</v>
      </c>
      <c r="G13" s="147"/>
    </row>
    <row r="14" spans="1:7" ht="12.75">
      <c r="A14" s="139" t="s">
        <v>85</v>
      </c>
      <c r="B14" s="140">
        <v>175</v>
      </c>
      <c r="C14" s="140">
        <v>74</v>
      </c>
      <c r="D14" s="141" t="s">
        <v>74</v>
      </c>
      <c r="E14" s="141" t="s">
        <v>73</v>
      </c>
      <c r="F14" s="140" t="s">
        <v>75</v>
      </c>
      <c r="G14" s="147"/>
    </row>
    <row r="15" spans="1:7" ht="12.75">
      <c r="A15" s="139" t="s">
        <v>85</v>
      </c>
      <c r="B15" s="140">
        <v>192</v>
      </c>
      <c r="C15" s="140">
        <v>108</v>
      </c>
      <c r="D15" s="141" t="s">
        <v>74</v>
      </c>
      <c r="E15" s="141" t="s">
        <v>70</v>
      </c>
      <c r="F15" s="140" t="s">
        <v>75</v>
      </c>
      <c r="G15" s="147"/>
    </row>
    <row r="16" spans="1:7" ht="12.75">
      <c r="A16" s="139" t="s">
        <v>86</v>
      </c>
      <c r="B16" s="140">
        <v>168</v>
      </c>
      <c r="C16" s="140">
        <v>53</v>
      </c>
      <c r="D16" s="141" t="s">
        <v>74</v>
      </c>
      <c r="E16" s="141" t="s">
        <v>70</v>
      </c>
      <c r="F16" s="140" t="s">
        <v>71</v>
      </c>
      <c r="G16" s="147"/>
    </row>
    <row r="17" spans="1:7" ht="12.75">
      <c r="A17" s="139" t="s">
        <v>86</v>
      </c>
      <c r="B17" s="140">
        <v>178</v>
      </c>
      <c r="C17" s="140">
        <v>56</v>
      </c>
      <c r="D17" s="141" t="s">
        <v>72</v>
      </c>
      <c r="E17" s="141" t="s">
        <v>70</v>
      </c>
      <c r="F17" s="140" t="s">
        <v>75</v>
      </c>
      <c r="G17" s="147"/>
    </row>
    <row r="18" spans="1:7" ht="12.75">
      <c r="A18" s="139" t="s">
        <v>86</v>
      </c>
      <c r="B18" s="140">
        <v>168</v>
      </c>
      <c r="C18" s="140">
        <v>58</v>
      </c>
      <c r="D18" s="141" t="s">
        <v>70</v>
      </c>
      <c r="E18" s="141" t="s">
        <v>76</v>
      </c>
      <c r="F18" s="140" t="s">
        <v>71</v>
      </c>
      <c r="G18" s="147"/>
    </row>
    <row r="19" spans="1:7" ht="12.75">
      <c r="A19" s="139" t="s">
        <v>86</v>
      </c>
      <c r="B19" s="140">
        <v>165</v>
      </c>
      <c r="C19" s="140">
        <v>60</v>
      </c>
      <c r="D19" s="141" t="s">
        <v>70</v>
      </c>
      <c r="E19" s="141" t="s">
        <v>70</v>
      </c>
      <c r="F19" s="140" t="s">
        <v>71</v>
      </c>
      <c r="G19" s="147"/>
    </row>
    <row r="20" spans="1:7" ht="12.75">
      <c r="A20" s="139" t="s">
        <v>86</v>
      </c>
      <c r="B20" s="140">
        <v>171</v>
      </c>
      <c r="C20" s="140">
        <v>69</v>
      </c>
      <c r="D20" s="141" t="s">
        <v>70</v>
      </c>
      <c r="E20" s="141" t="s">
        <v>70</v>
      </c>
      <c r="F20" s="140" t="s">
        <v>75</v>
      </c>
      <c r="G20" s="147"/>
    </row>
    <row r="21" spans="1:7" ht="12.75">
      <c r="A21" s="139" t="s">
        <v>86</v>
      </c>
      <c r="B21" s="140">
        <v>182</v>
      </c>
      <c r="C21" s="140">
        <v>70</v>
      </c>
      <c r="D21" s="141" t="s">
        <v>72</v>
      </c>
      <c r="E21" s="141" t="s">
        <v>73</v>
      </c>
      <c r="F21" s="140" t="s">
        <v>75</v>
      </c>
      <c r="G21" s="147"/>
    </row>
    <row r="22" spans="1:7" ht="12.75">
      <c r="A22" s="139" t="s">
        <v>86</v>
      </c>
      <c r="B22" s="140">
        <v>179</v>
      </c>
      <c r="C22" s="140">
        <v>72</v>
      </c>
      <c r="D22" s="141" t="s">
        <v>70</v>
      </c>
      <c r="E22" s="141" t="s">
        <v>70</v>
      </c>
      <c r="F22" s="140" t="s">
        <v>75</v>
      </c>
      <c r="G22" s="147"/>
    </row>
    <row r="23" spans="1:7" ht="12.75">
      <c r="A23" s="139" t="s">
        <v>86</v>
      </c>
      <c r="B23" s="140">
        <v>183</v>
      </c>
      <c r="C23" s="140">
        <v>74</v>
      </c>
      <c r="D23" s="141" t="s">
        <v>70</v>
      </c>
      <c r="E23" s="141" t="s">
        <v>70</v>
      </c>
      <c r="F23" s="140" t="s">
        <v>71</v>
      </c>
      <c r="G23" s="147"/>
    </row>
    <row r="24" spans="1:7" ht="12.75">
      <c r="A24" s="139" t="s">
        <v>86</v>
      </c>
      <c r="B24" s="140">
        <v>183</v>
      </c>
      <c r="C24" s="140">
        <v>74</v>
      </c>
      <c r="D24" s="141" t="s">
        <v>70</v>
      </c>
      <c r="E24" s="141" t="s">
        <v>70</v>
      </c>
      <c r="F24" s="140" t="s">
        <v>75</v>
      </c>
      <c r="G24" s="147"/>
    </row>
    <row r="25" spans="1:7" ht="12.75">
      <c r="A25" s="139" t="s">
        <v>86</v>
      </c>
      <c r="B25" s="140">
        <v>182</v>
      </c>
      <c r="C25" s="140">
        <v>77</v>
      </c>
      <c r="D25" s="141" t="s">
        <v>72</v>
      </c>
      <c r="E25" s="141" t="s">
        <v>70</v>
      </c>
      <c r="F25" s="140" t="s">
        <v>75</v>
      </c>
      <c r="G25" s="147"/>
    </row>
    <row r="26" spans="1:7" ht="12.75">
      <c r="A26" s="139" t="s">
        <v>86</v>
      </c>
      <c r="B26" s="140">
        <v>178</v>
      </c>
      <c r="C26" s="140">
        <v>77</v>
      </c>
      <c r="D26" s="141" t="s">
        <v>70</v>
      </c>
      <c r="E26" s="141" t="s">
        <v>70</v>
      </c>
      <c r="F26" s="140" t="s">
        <v>75</v>
      </c>
      <c r="G26" s="147"/>
    </row>
    <row r="27" spans="1:7" ht="12.75">
      <c r="A27" s="139" t="s">
        <v>86</v>
      </c>
      <c r="B27" s="140">
        <v>183</v>
      </c>
      <c r="C27" s="140">
        <v>79</v>
      </c>
      <c r="D27" s="141" t="s">
        <v>74</v>
      </c>
      <c r="E27" s="141" t="s">
        <v>70</v>
      </c>
      <c r="F27" s="140" t="s">
        <v>75</v>
      </c>
      <c r="G27" s="147"/>
    </row>
    <row r="28" spans="1:7" ht="12.75">
      <c r="A28" s="139" t="s">
        <v>86</v>
      </c>
      <c r="B28" s="140">
        <v>178</v>
      </c>
      <c r="C28" s="140">
        <v>80</v>
      </c>
      <c r="D28" s="141" t="s">
        <v>70</v>
      </c>
      <c r="E28" s="141" t="s">
        <v>70</v>
      </c>
      <c r="F28" s="140" t="s">
        <v>75</v>
      </c>
      <c r="G28" s="147"/>
    </row>
    <row r="29" spans="1:7" ht="12.75">
      <c r="A29" s="139" t="s">
        <v>86</v>
      </c>
      <c r="B29" s="140">
        <v>186</v>
      </c>
      <c r="C29" s="140">
        <v>87</v>
      </c>
      <c r="D29" s="141" t="s">
        <v>70</v>
      </c>
      <c r="E29" s="141" t="s">
        <v>70</v>
      </c>
      <c r="F29" s="140" t="s">
        <v>75</v>
      </c>
      <c r="G29" s="147"/>
    </row>
    <row r="30" spans="1:7" ht="12.75">
      <c r="A30" s="139" t="s">
        <v>87</v>
      </c>
      <c r="B30" s="140">
        <v>165</v>
      </c>
      <c r="C30" s="140">
        <v>50</v>
      </c>
      <c r="D30" s="141" t="s">
        <v>72</v>
      </c>
      <c r="E30" s="141" t="s">
        <v>73</v>
      </c>
      <c r="F30" s="140" t="s">
        <v>71</v>
      </c>
      <c r="G30" s="147"/>
    </row>
    <row r="31" spans="1:7" ht="12.75">
      <c r="A31" s="139" t="s">
        <v>87</v>
      </c>
      <c r="B31" s="140">
        <v>158</v>
      </c>
      <c r="C31" s="140">
        <v>52</v>
      </c>
      <c r="D31" s="141" t="s">
        <v>70</v>
      </c>
      <c r="E31" s="141" t="s">
        <v>70</v>
      </c>
      <c r="F31" s="140" t="s">
        <v>71</v>
      </c>
      <c r="G31" s="147"/>
    </row>
    <row r="32" spans="1:7" ht="12.75">
      <c r="A32" s="139" t="s">
        <v>87</v>
      </c>
      <c r="B32" s="140">
        <v>166</v>
      </c>
      <c r="C32" s="140">
        <v>53</v>
      </c>
      <c r="D32" s="141" t="s">
        <v>72</v>
      </c>
      <c r="E32" s="141" t="s">
        <v>73</v>
      </c>
      <c r="F32" s="140" t="s">
        <v>71</v>
      </c>
      <c r="G32" s="147"/>
    </row>
    <row r="33" spans="1:7" ht="12.75">
      <c r="A33" s="139" t="s">
        <v>87</v>
      </c>
      <c r="B33" s="140">
        <v>160</v>
      </c>
      <c r="C33" s="140">
        <v>54</v>
      </c>
      <c r="D33" s="141" t="s">
        <v>70</v>
      </c>
      <c r="E33" s="141" t="s">
        <v>70</v>
      </c>
      <c r="F33" s="140" t="s">
        <v>71</v>
      </c>
      <c r="G33" s="147"/>
    </row>
    <row r="34" spans="1:7" ht="12.75">
      <c r="A34" s="139" t="s">
        <v>87</v>
      </c>
      <c r="B34" s="140">
        <v>163</v>
      </c>
      <c r="C34" s="140">
        <v>57</v>
      </c>
      <c r="D34" s="141" t="s">
        <v>70</v>
      </c>
      <c r="E34" s="141" t="s">
        <v>70</v>
      </c>
      <c r="F34" s="140" t="s">
        <v>71</v>
      </c>
      <c r="G34" s="147"/>
    </row>
    <row r="35" spans="1:7" ht="12.75">
      <c r="A35" s="139" t="s">
        <v>87</v>
      </c>
      <c r="B35" s="140">
        <v>163</v>
      </c>
      <c r="C35" s="140">
        <v>57</v>
      </c>
      <c r="D35" s="141" t="s">
        <v>72</v>
      </c>
      <c r="E35" s="141" t="s">
        <v>73</v>
      </c>
      <c r="F35" s="140" t="s">
        <v>71</v>
      </c>
      <c r="G35" s="147"/>
    </row>
    <row r="36" spans="1:7" ht="12.75">
      <c r="A36" s="139" t="s">
        <v>87</v>
      </c>
      <c r="B36" s="140">
        <v>168</v>
      </c>
      <c r="C36" s="140">
        <v>58</v>
      </c>
      <c r="D36" s="141" t="s">
        <v>72</v>
      </c>
      <c r="E36" s="141" t="s">
        <v>73</v>
      </c>
      <c r="F36" s="140" t="s">
        <v>71</v>
      </c>
      <c r="G36" s="147"/>
    </row>
    <row r="37" spans="1:7" ht="12.75">
      <c r="A37" s="139" t="s">
        <v>87</v>
      </c>
      <c r="B37" s="140">
        <v>168</v>
      </c>
      <c r="C37" s="140">
        <v>61</v>
      </c>
      <c r="D37" s="141" t="s">
        <v>70</v>
      </c>
      <c r="E37" s="141" t="s">
        <v>70</v>
      </c>
      <c r="F37" s="140" t="s">
        <v>71</v>
      </c>
      <c r="G37" s="147"/>
    </row>
    <row r="38" spans="1:7" ht="12.75">
      <c r="A38" s="139" t="s">
        <v>87</v>
      </c>
      <c r="B38" s="140">
        <v>173</v>
      </c>
      <c r="C38" s="140">
        <v>61</v>
      </c>
      <c r="D38" s="141" t="s">
        <v>70</v>
      </c>
      <c r="E38" s="141" t="s">
        <v>70</v>
      </c>
      <c r="F38" s="140" t="s">
        <v>71</v>
      </c>
      <c r="G38" s="147"/>
    </row>
    <row r="39" spans="1:7" ht="12.75">
      <c r="A39" s="139" t="s">
        <v>87</v>
      </c>
      <c r="B39" s="140">
        <v>175</v>
      </c>
      <c r="C39" s="140">
        <v>64</v>
      </c>
      <c r="D39" s="141" t="s">
        <v>70</v>
      </c>
      <c r="E39" s="141" t="s">
        <v>76</v>
      </c>
      <c r="F39" s="140" t="s">
        <v>71</v>
      </c>
      <c r="G39" s="147"/>
    </row>
    <row r="40" spans="1:7" ht="12.75">
      <c r="A40" s="139" t="s">
        <v>87</v>
      </c>
      <c r="B40" s="140">
        <v>167</v>
      </c>
      <c r="C40" s="140">
        <v>65</v>
      </c>
      <c r="D40" s="141" t="s">
        <v>70</v>
      </c>
      <c r="E40" s="141" t="s">
        <v>70</v>
      </c>
      <c r="F40" s="140" t="s">
        <v>75</v>
      </c>
      <c r="G40" s="147"/>
    </row>
    <row r="41" spans="1:7" ht="12.75">
      <c r="A41" s="139" t="s">
        <v>87</v>
      </c>
      <c r="B41" s="140">
        <v>175</v>
      </c>
      <c r="C41" s="140">
        <v>65</v>
      </c>
      <c r="D41" s="141" t="s">
        <v>74</v>
      </c>
      <c r="E41" s="141" t="s">
        <v>76</v>
      </c>
      <c r="F41" s="140" t="s">
        <v>71</v>
      </c>
      <c r="G41" s="147"/>
    </row>
    <row r="42" spans="1:7" ht="12.75">
      <c r="A42" s="139" t="s">
        <v>87</v>
      </c>
      <c r="B42" s="140">
        <v>175</v>
      </c>
      <c r="C42" s="140">
        <v>65</v>
      </c>
      <c r="D42" s="141" t="s">
        <v>70</v>
      </c>
      <c r="E42" s="141" t="s">
        <v>70</v>
      </c>
      <c r="F42" s="140" t="s">
        <v>75</v>
      </c>
      <c r="G42" s="147"/>
    </row>
    <row r="43" spans="1:7" ht="12.75">
      <c r="A43" s="139" t="s">
        <v>87</v>
      </c>
      <c r="B43" s="140">
        <v>178</v>
      </c>
      <c r="C43" s="140">
        <v>67</v>
      </c>
      <c r="D43" s="141" t="s">
        <v>72</v>
      </c>
      <c r="E43" s="141" t="s">
        <v>73</v>
      </c>
      <c r="F43" s="140" t="s">
        <v>75</v>
      </c>
      <c r="G43" s="147"/>
    </row>
    <row r="44" spans="1:7" ht="12.75">
      <c r="A44" s="139" t="s">
        <v>87</v>
      </c>
      <c r="B44" s="140">
        <v>182</v>
      </c>
      <c r="C44" s="140">
        <v>70</v>
      </c>
      <c r="D44" s="141" t="s">
        <v>74</v>
      </c>
      <c r="E44" s="141" t="s">
        <v>70</v>
      </c>
      <c r="F44" s="140" t="s">
        <v>75</v>
      </c>
      <c r="G44" s="147"/>
    </row>
    <row r="45" spans="1:7" ht="12.75">
      <c r="A45" s="139" t="s">
        <v>87</v>
      </c>
      <c r="B45" s="140">
        <v>186</v>
      </c>
      <c r="C45" s="140">
        <v>72</v>
      </c>
      <c r="D45" s="141" t="s">
        <v>70</v>
      </c>
      <c r="E45" s="141" t="s">
        <v>70</v>
      </c>
      <c r="F45" s="140" t="s">
        <v>75</v>
      </c>
      <c r="G45" s="147"/>
    </row>
    <row r="46" spans="1:7" ht="12.75">
      <c r="A46" s="139" t="s">
        <v>87</v>
      </c>
      <c r="B46" s="140">
        <v>178</v>
      </c>
      <c r="C46" s="140">
        <v>72</v>
      </c>
      <c r="D46" s="141" t="s">
        <v>74</v>
      </c>
      <c r="E46" s="141" t="s">
        <v>70</v>
      </c>
      <c r="F46" s="140" t="s">
        <v>75</v>
      </c>
      <c r="G46" s="147"/>
    </row>
    <row r="47" spans="1:7" ht="12.75">
      <c r="A47" s="139" t="s">
        <v>87</v>
      </c>
      <c r="B47" s="140">
        <v>169</v>
      </c>
      <c r="C47" s="140">
        <v>73</v>
      </c>
      <c r="D47" s="141" t="s">
        <v>70</v>
      </c>
      <c r="E47" s="141" t="s">
        <v>73</v>
      </c>
      <c r="F47" s="140" t="s">
        <v>75</v>
      </c>
      <c r="G47" s="147"/>
    </row>
    <row r="48" spans="1:7" ht="12.75">
      <c r="A48" s="139" t="s">
        <v>87</v>
      </c>
      <c r="B48" s="140">
        <v>188</v>
      </c>
      <c r="C48" s="140">
        <v>78</v>
      </c>
      <c r="D48" s="141" t="s">
        <v>70</v>
      </c>
      <c r="E48" s="141" t="s">
        <v>76</v>
      </c>
      <c r="F48" s="140" t="s">
        <v>75</v>
      </c>
      <c r="G48" s="147"/>
    </row>
    <row r="49" spans="1:7" ht="12.75">
      <c r="A49" s="139" t="s">
        <v>87</v>
      </c>
      <c r="B49" s="140">
        <v>179</v>
      </c>
      <c r="C49" s="140">
        <v>80</v>
      </c>
      <c r="D49" s="141" t="s">
        <v>74</v>
      </c>
      <c r="E49" s="141" t="s">
        <v>70</v>
      </c>
      <c r="F49" s="140" t="s">
        <v>71</v>
      </c>
      <c r="G49" s="147"/>
    </row>
    <row r="50" spans="1:7" ht="12.75">
      <c r="A50" s="139" t="s">
        <v>87</v>
      </c>
      <c r="B50" s="140">
        <v>183</v>
      </c>
      <c r="C50" s="140">
        <v>90</v>
      </c>
      <c r="D50" s="141" t="s">
        <v>70</v>
      </c>
      <c r="E50" s="141" t="s">
        <v>77</v>
      </c>
      <c r="F50" s="140" t="s">
        <v>71</v>
      </c>
      <c r="G50" s="147"/>
    </row>
    <row r="51" spans="1:7" ht="12.75">
      <c r="A51" s="139" t="s">
        <v>88</v>
      </c>
      <c r="B51" s="140">
        <v>163</v>
      </c>
      <c r="C51" s="140">
        <v>49</v>
      </c>
      <c r="D51" s="141" t="s">
        <v>74</v>
      </c>
      <c r="E51" s="141" t="s">
        <v>70</v>
      </c>
      <c r="F51" s="140" t="s">
        <v>71</v>
      </c>
      <c r="G51" s="147"/>
    </row>
    <row r="52" spans="1:7" ht="12.75">
      <c r="A52" s="139" t="s">
        <v>88</v>
      </c>
      <c r="B52" s="140">
        <v>157</v>
      </c>
      <c r="C52" s="140">
        <v>55</v>
      </c>
      <c r="D52" s="141" t="s">
        <v>74</v>
      </c>
      <c r="E52" s="141" t="s">
        <v>70</v>
      </c>
      <c r="F52" s="140" t="s">
        <v>71</v>
      </c>
      <c r="G52" s="147"/>
    </row>
    <row r="53" spans="1:7" ht="12.75">
      <c r="A53" s="139" t="s">
        <v>88</v>
      </c>
      <c r="B53" s="140">
        <v>157</v>
      </c>
      <c r="C53" s="140">
        <v>55</v>
      </c>
      <c r="D53" s="141" t="s">
        <v>72</v>
      </c>
      <c r="E53" s="141" t="s">
        <v>73</v>
      </c>
      <c r="F53" s="140" t="s">
        <v>71</v>
      </c>
      <c r="G53" s="147"/>
    </row>
    <row r="54" spans="1:7" ht="12.75">
      <c r="A54" s="139" t="s">
        <v>88</v>
      </c>
      <c r="B54" s="140">
        <v>173</v>
      </c>
      <c r="C54" s="140">
        <v>56</v>
      </c>
      <c r="D54" s="141" t="s">
        <v>74</v>
      </c>
      <c r="E54" s="141" t="s">
        <v>76</v>
      </c>
      <c r="F54" s="140" t="s">
        <v>75</v>
      </c>
      <c r="G54" s="147"/>
    </row>
    <row r="55" spans="1:7" ht="12.75">
      <c r="A55" s="139" t="s">
        <v>88</v>
      </c>
      <c r="B55" s="140">
        <v>170</v>
      </c>
      <c r="C55" s="140">
        <v>58</v>
      </c>
      <c r="D55" s="141" t="s">
        <v>72</v>
      </c>
      <c r="E55" s="141" t="s">
        <v>70</v>
      </c>
      <c r="F55" s="140" t="s">
        <v>71</v>
      </c>
      <c r="G55" s="147"/>
    </row>
    <row r="56" spans="1:7" ht="12.75">
      <c r="A56" s="139" t="s">
        <v>88</v>
      </c>
      <c r="B56" s="140">
        <v>161</v>
      </c>
      <c r="C56" s="140">
        <v>58</v>
      </c>
      <c r="D56" s="141" t="s">
        <v>74</v>
      </c>
      <c r="E56" s="141" t="s">
        <v>70</v>
      </c>
      <c r="F56" s="140" t="s">
        <v>71</v>
      </c>
      <c r="G56" s="147"/>
    </row>
    <row r="57" spans="1:7" ht="12.75">
      <c r="A57" s="139" t="s">
        <v>88</v>
      </c>
      <c r="B57" s="140">
        <v>166</v>
      </c>
      <c r="C57" s="140">
        <v>60</v>
      </c>
      <c r="D57" s="141" t="s">
        <v>70</v>
      </c>
      <c r="E57" s="141" t="s">
        <v>70</v>
      </c>
      <c r="F57" s="140" t="s">
        <v>71</v>
      </c>
      <c r="G57" s="147"/>
    </row>
    <row r="58" spans="1:7" ht="12.75">
      <c r="A58" s="139" t="s">
        <v>88</v>
      </c>
      <c r="B58" s="140">
        <v>168</v>
      </c>
      <c r="C58" s="140">
        <v>60</v>
      </c>
      <c r="D58" s="141" t="s">
        <v>74</v>
      </c>
      <c r="E58" s="141" t="s">
        <v>73</v>
      </c>
      <c r="F58" s="140" t="s">
        <v>71</v>
      </c>
      <c r="G58" s="147"/>
    </row>
    <row r="59" spans="1:7" ht="12.75">
      <c r="A59" s="139" t="s">
        <v>88</v>
      </c>
      <c r="B59" s="140">
        <v>175</v>
      </c>
      <c r="C59" s="140">
        <v>60</v>
      </c>
      <c r="D59" s="141" t="s">
        <v>70</v>
      </c>
      <c r="E59" s="141" t="s">
        <v>70</v>
      </c>
      <c r="F59" s="140" t="s">
        <v>75</v>
      </c>
      <c r="G59" s="147"/>
    </row>
    <row r="60" spans="1:7" ht="12.75">
      <c r="A60" s="139" t="s">
        <v>88</v>
      </c>
      <c r="B60" s="140">
        <v>170</v>
      </c>
      <c r="C60" s="140">
        <v>62</v>
      </c>
      <c r="D60" s="141" t="s">
        <v>70</v>
      </c>
      <c r="E60" s="141" t="s">
        <v>70</v>
      </c>
      <c r="F60" s="140" t="s">
        <v>71</v>
      </c>
      <c r="G60" s="147"/>
    </row>
    <row r="61" spans="1:7" ht="12.75">
      <c r="A61" s="139" t="s">
        <v>88</v>
      </c>
      <c r="B61" s="140">
        <v>176</v>
      </c>
      <c r="C61" s="140">
        <v>63</v>
      </c>
      <c r="D61" s="141" t="s">
        <v>70</v>
      </c>
      <c r="E61" s="141" t="s">
        <v>70</v>
      </c>
      <c r="F61" s="140" t="s">
        <v>71</v>
      </c>
      <c r="G61" s="147"/>
    </row>
    <row r="62" spans="1:7" ht="12.75">
      <c r="A62" s="139" t="s">
        <v>88</v>
      </c>
      <c r="B62" s="140">
        <v>172</v>
      </c>
      <c r="C62" s="140">
        <v>66</v>
      </c>
      <c r="D62" s="141" t="s">
        <v>70</v>
      </c>
      <c r="E62" s="141" t="s">
        <v>73</v>
      </c>
      <c r="F62" s="140" t="s">
        <v>75</v>
      </c>
      <c r="G62" s="147"/>
    </row>
    <row r="63" spans="1:7" ht="12.75">
      <c r="A63" s="139" t="s">
        <v>88</v>
      </c>
      <c r="B63" s="140">
        <v>165</v>
      </c>
      <c r="C63" s="140">
        <v>66</v>
      </c>
      <c r="D63" s="141" t="s">
        <v>72</v>
      </c>
      <c r="E63" s="141" t="s">
        <v>73</v>
      </c>
      <c r="F63" s="140" t="s">
        <v>71</v>
      </c>
      <c r="G63" s="147"/>
    </row>
    <row r="64" spans="1:7" ht="12.75">
      <c r="A64" s="139" t="s">
        <v>88</v>
      </c>
      <c r="B64" s="140">
        <v>178</v>
      </c>
      <c r="C64" s="140">
        <v>73</v>
      </c>
      <c r="D64" s="141" t="s">
        <v>72</v>
      </c>
      <c r="E64" s="141" t="s">
        <v>77</v>
      </c>
      <c r="F64" s="140" t="s">
        <v>71</v>
      </c>
      <c r="G64" s="147"/>
    </row>
    <row r="65" spans="1:7" ht="12.75">
      <c r="A65" s="139" t="s">
        <v>88</v>
      </c>
      <c r="B65" s="140">
        <v>179</v>
      </c>
      <c r="C65" s="140">
        <v>74</v>
      </c>
      <c r="D65" s="141" t="s">
        <v>70</v>
      </c>
      <c r="E65" s="141" t="s">
        <v>70</v>
      </c>
      <c r="F65" s="140" t="s">
        <v>71</v>
      </c>
      <c r="G65" s="147"/>
    </row>
    <row r="66" spans="1:7" ht="12.75">
      <c r="A66" s="139" t="s">
        <v>88</v>
      </c>
      <c r="B66" s="140">
        <v>187</v>
      </c>
      <c r="C66" s="140">
        <v>79</v>
      </c>
      <c r="D66" s="141" t="s">
        <v>72</v>
      </c>
      <c r="E66" s="141" t="s">
        <v>73</v>
      </c>
      <c r="F66" s="140" t="s">
        <v>75</v>
      </c>
      <c r="G66" s="147"/>
    </row>
    <row r="67" spans="1:7" ht="12.75">
      <c r="A67" s="139" t="s">
        <v>88</v>
      </c>
      <c r="B67" s="140">
        <v>188</v>
      </c>
      <c r="C67" s="140">
        <v>80</v>
      </c>
      <c r="D67" s="141" t="s">
        <v>70</v>
      </c>
      <c r="E67" s="141" t="s">
        <v>70</v>
      </c>
      <c r="F67" s="140" t="s">
        <v>75</v>
      </c>
      <c r="G67" s="147"/>
    </row>
    <row r="68" spans="1:7" ht="12.75">
      <c r="A68" s="139" t="s">
        <v>88</v>
      </c>
      <c r="B68" s="140">
        <v>191</v>
      </c>
      <c r="C68" s="140">
        <v>82</v>
      </c>
      <c r="D68" s="141" t="s">
        <v>72</v>
      </c>
      <c r="E68" s="141" t="s">
        <v>73</v>
      </c>
      <c r="F68" s="140" t="s">
        <v>75</v>
      </c>
      <c r="G68" s="147"/>
    </row>
    <row r="69" spans="1:7" ht="12.75">
      <c r="A69" s="139" t="s">
        <v>88</v>
      </c>
      <c r="B69" s="140">
        <v>177</v>
      </c>
      <c r="C69" s="140" t="s">
        <v>78</v>
      </c>
      <c r="D69" s="141" t="s">
        <v>72</v>
      </c>
      <c r="E69" s="141" t="s">
        <v>73</v>
      </c>
      <c r="F69" s="140" t="s">
        <v>71</v>
      </c>
      <c r="G69" s="147"/>
    </row>
    <row r="70" spans="1:7" ht="12.75">
      <c r="A70" s="139" t="s">
        <v>89</v>
      </c>
      <c r="B70" s="142">
        <v>153</v>
      </c>
      <c r="C70" s="142">
        <v>54</v>
      </c>
      <c r="D70" s="143" t="s">
        <v>74</v>
      </c>
      <c r="E70" s="143" t="s">
        <v>70</v>
      </c>
      <c r="F70" s="142" t="s">
        <v>71</v>
      </c>
      <c r="G70" s="148"/>
    </row>
    <row r="71" spans="1:7" ht="12.75">
      <c r="A71" s="139" t="s">
        <v>89</v>
      </c>
      <c r="B71" s="142">
        <v>170</v>
      </c>
      <c r="C71" s="142">
        <v>60</v>
      </c>
      <c r="D71" s="143" t="s">
        <v>72</v>
      </c>
      <c r="E71" s="143" t="s">
        <v>73</v>
      </c>
      <c r="F71" s="142" t="s">
        <v>71</v>
      </c>
      <c r="G71" s="148"/>
    </row>
    <row r="72" spans="1:7" ht="12.75">
      <c r="A72" s="139" t="s">
        <v>89</v>
      </c>
      <c r="B72" s="142">
        <v>160</v>
      </c>
      <c r="C72" s="142">
        <v>60</v>
      </c>
      <c r="D72" s="143" t="s">
        <v>70</v>
      </c>
      <c r="E72" s="143" t="s">
        <v>70</v>
      </c>
      <c r="F72" s="142" t="s">
        <v>71</v>
      </c>
      <c r="G72" s="148"/>
    </row>
    <row r="73" spans="1:7" ht="12.75">
      <c r="A73" s="139" t="s">
        <v>89</v>
      </c>
      <c r="B73" s="142">
        <v>166</v>
      </c>
      <c r="C73" s="142">
        <v>60</v>
      </c>
      <c r="D73" s="143" t="s">
        <v>70</v>
      </c>
      <c r="E73" s="143" t="s">
        <v>70</v>
      </c>
      <c r="F73" s="142" t="s">
        <v>71</v>
      </c>
      <c r="G73" s="148"/>
    </row>
    <row r="74" spans="1:7" ht="12.75">
      <c r="A74" s="139" t="s">
        <v>89</v>
      </c>
      <c r="B74" s="142">
        <v>168</v>
      </c>
      <c r="C74" s="142">
        <v>61</v>
      </c>
      <c r="D74" s="143" t="s">
        <v>74</v>
      </c>
      <c r="E74" s="143" t="s">
        <v>70</v>
      </c>
      <c r="F74" s="142" t="s">
        <v>71</v>
      </c>
      <c r="G74" s="148"/>
    </row>
    <row r="75" spans="1:7" ht="12.75">
      <c r="A75" s="139" t="s">
        <v>89</v>
      </c>
      <c r="B75" s="142">
        <v>168</v>
      </c>
      <c r="C75" s="142">
        <v>61</v>
      </c>
      <c r="D75" s="143" t="s">
        <v>72</v>
      </c>
      <c r="E75" s="143" t="s">
        <v>70</v>
      </c>
      <c r="F75" s="142" t="s">
        <v>71</v>
      </c>
      <c r="G75" s="148"/>
    </row>
    <row r="76" spans="1:7" ht="12.75">
      <c r="A76" s="139" t="s">
        <v>89</v>
      </c>
      <c r="B76" s="142">
        <v>166</v>
      </c>
      <c r="C76" s="142">
        <v>61</v>
      </c>
      <c r="D76" s="143" t="s">
        <v>74</v>
      </c>
      <c r="E76" s="143" t="s">
        <v>70</v>
      </c>
      <c r="F76" s="142" t="s">
        <v>71</v>
      </c>
      <c r="G76" s="148"/>
    </row>
    <row r="77" spans="1:7" ht="12.75">
      <c r="A77" s="139" t="s">
        <v>89</v>
      </c>
      <c r="B77" s="142">
        <v>168</v>
      </c>
      <c r="C77" s="142">
        <v>62</v>
      </c>
      <c r="D77" s="143" t="s">
        <v>72</v>
      </c>
      <c r="E77" s="143" t="s">
        <v>70</v>
      </c>
      <c r="F77" s="142" t="s">
        <v>71</v>
      </c>
      <c r="G77" s="148"/>
    </row>
    <row r="78" spans="1:7" ht="12.75">
      <c r="A78" s="139" t="s">
        <v>89</v>
      </c>
      <c r="B78" s="142">
        <v>171</v>
      </c>
      <c r="C78" s="142">
        <v>64</v>
      </c>
      <c r="D78" s="143" t="s">
        <v>72</v>
      </c>
      <c r="E78" s="143" t="s">
        <v>73</v>
      </c>
      <c r="F78" s="142" t="s">
        <v>71</v>
      </c>
      <c r="G78" s="148"/>
    </row>
    <row r="79" spans="1:7" ht="12.75">
      <c r="A79" s="139" t="s">
        <v>89</v>
      </c>
      <c r="B79" s="142">
        <v>176</v>
      </c>
      <c r="C79" s="142">
        <v>65</v>
      </c>
      <c r="D79" s="143" t="s">
        <v>70</v>
      </c>
      <c r="E79" s="143" t="s">
        <v>70</v>
      </c>
      <c r="F79" s="142" t="s">
        <v>71</v>
      </c>
      <c r="G79" s="148"/>
    </row>
    <row r="80" spans="1:7" ht="12.75">
      <c r="A80" s="139" t="s">
        <v>89</v>
      </c>
      <c r="B80" s="142">
        <v>168</v>
      </c>
      <c r="C80" s="142">
        <v>65</v>
      </c>
      <c r="D80" s="143" t="s">
        <v>70</v>
      </c>
      <c r="E80" s="143" t="s">
        <v>70</v>
      </c>
      <c r="F80" s="142" t="s">
        <v>71</v>
      </c>
      <c r="G80" s="148"/>
    </row>
    <row r="81" spans="1:7" ht="12.75">
      <c r="A81" s="139" t="s">
        <v>89</v>
      </c>
      <c r="B81" s="142">
        <v>168</v>
      </c>
      <c r="C81" s="142">
        <v>65</v>
      </c>
      <c r="D81" s="143" t="s">
        <v>72</v>
      </c>
      <c r="E81" s="143" t="s">
        <v>70</v>
      </c>
      <c r="F81" s="142" t="s">
        <v>71</v>
      </c>
      <c r="G81" s="148"/>
    </row>
    <row r="82" spans="1:7" ht="12.75">
      <c r="A82" s="139" t="s">
        <v>89</v>
      </c>
      <c r="B82" s="142">
        <v>173</v>
      </c>
      <c r="C82" s="142">
        <v>65</v>
      </c>
      <c r="D82" s="143" t="s">
        <v>70</v>
      </c>
      <c r="E82" s="143" t="s">
        <v>70</v>
      </c>
      <c r="F82" s="142" t="s">
        <v>71</v>
      </c>
      <c r="G82" s="148"/>
    </row>
    <row r="83" spans="1:7" ht="12.75">
      <c r="A83" s="139" t="s">
        <v>89</v>
      </c>
      <c r="B83" s="142">
        <v>173</v>
      </c>
      <c r="C83" s="142">
        <v>66</v>
      </c>
      <c r="D83" s="143" t="s">
        <v>72</v>
      </c>
      <c r="E83" s="143" t="s">
        <v>70</v>
      </c>
      <c r="F83" s="142" t="s">
        <v>75</v>
      </c>
      <c r="G83" s="148"/>
    </row>
    <row r="84" spans="1:7" ht="12.75">
      <c r="A84" s="139" t="s">
        <v>89</v>
      </c>
      <c r="B84" s="142">
        <v>172</v>
      </c>
      <c r="C84" s="142">
        <v>66</v>
      </c>
      <c r="D84" s="143" t="s">
        <v>72</v>
      </c>
      <c r="E84" s="143" t="s">
        <v>70</v>
      </c>
      <c r="F84" s="142" t="s">
        <v>71</v>
      </c>
      <c r="G84" s="148"/>
    </row>
    <row r="85" spans="1:7" ht="12.75">
      <c r="A85" s="139" t="s">
        <v>89</v>
      </c>
      <c r="B85" s="142">
        <v>170</v>
      </c>
      <c r="C85" s="142">
        <v>67</v>
      </c>
      <c r="D85" s="143" t="s">
        <v>74</v>
      </c>
      <c r="E85" s="143" t="s">
        <v>70</v>
      </c>
      <c r="F85" s="142" t="s">
        <v>71</v>
      </c>
      <c r="G85" s="148"/>
    </row>
    <row r="86" spans="1:7" ht="12.75">
      <c r="A86" s="139" t="s">
        <v>89</v>
      </c>
      <c r="B86" s="142">
        <v>182</v>
      </c>
      <c r="C86" s="142">
        <v>68</v>
      </c>
      <c r="D86" s="143" t="s">
        <v>70</v>
      </c>
      <c r="E86" s="143" t="s">
        <v>70</v>
      </c>
      <c r="F86" s="142" t="s">
        <v>75</v>
      </c>
      <c r="G86" s="148"/>
    </row>
    <row r="87" spans="1:7" ht="12.75">
      <c r="A87" s="139" t="s">
        <v>89</v>
      </c>
      <c r="B87" s="142">
        <v>173</v>
      </c>
      <c r="C87" s="142">
        <v>68</v>
      </c>
      <c r="D87" s="143" t="s">
        <v>72</v>
      </c>
      <c r="E87" s="143" t="s">
        <v>70</v>
      </c>
      <c r="F87" s="142" t="s">
        <v>71</v>
      </c>
      <c r="G87" s="148"/>
    </row>
    <row r="88" spans="1:7" ht="12.75">
      <c r="A88" s="139" t="s">
        <v>89</v>
      </c>
      <c r="B88" s="142">
        <v>180</v>
      </c>
      <c r="C88" s="142">
        <v>68</v>
      </c>
      <c r="D88" s="143" t="s">
        <v>70</v>
      </c>
      <c r="E88" s="143" t="s">
        <v>70</v>
      </c>
      <c r="F88" s="142" t="s">
        <v>75</v>
      </c>
      <c r="G88" s="148"/>
    </row>
    <row r="89" spans="1:7" ht="12.75">
      <c r="A89" s="139" t="s">
        <v>89</v>
      </c>
      <c r="B89" s="142">
        <v>173</v>
      </c>
      <c r="C89" s="142">
        <v>68</v>
      </c>
      <c r="D89" s="143" t="s">
        <v>72</v>
      </c>
      <c r="E89" s="143" t="s">
        <v>72</v>
      </c>
      <c r="F89" s="142" t="s">
        <v>71</v>
      </c>
      <c r="G89" s="148"/>
    </row>
    <row r="90" spans="1:7" ht="12.75">
      <c r="A90" s="139" t="s">
        <v>89</v>
      </c>
      <c r="B90" s="142">
        <v>182</v>
      </c>
      <c r="C90" s="142">
        <v>68</v>
      </c>
      <c r="D90" s="143" t="s">
        <v>70</v>
      </c>
      <c r="E90" s="143" t="s">
        <v>70</v>
      </c>
      <c r="F90" s="142" t="s">
        <v>71</v>
      </c>
      <c r="G90" s="148"/>
    </row>
    <row r="91" spans="1:7" ht="12.75">
      <c r="A91" s="139" t="s">
        <v>89</v>
      </c>
      <c r="B91" s="142">
        <v>174</v>
      </c>
      <c r="C91" s="142">
        <v>69</v>
      </c>
      <c r="D91" s="143" t="s">
        <v>70</v>
      </c>
      <c r="E91" s="143" t="s">
        <v>70</v>
      </c>
      <c r="F91" s="142" t="s">
        <v>71</v>
      </c>
      <c r="G91" s="148"/>
    </row>
    <row r="92" spans="1:7" ht="12.75">
      <c r="A92" s="139" t="s">
        <v>89</v>
      </c>
      <c r="B92" s="142">
        <v>173</v>
      </c>
      <c r="C92" s="142">
        <v>70</v>
      </c>
      <c r="D92" s="143" t="s">
        <v>72</v>
      </c>
      <c r="E92" s="143" t="s">
        <v>73</v>
      </c>
      <c r="F92" s="142" t="s">
        <v>71</v>
      </c>
      <c r="G92" s="148"/>
    </row>
    <row r="93" spans="1:7" ht="12.75">
      <c r="A93" s="139" t="s">
        <v>89</v>
      </c>
      <c r="B93" s="142">
        <v>179</v>
      </c>
      <c r="C93" s="142">
        <v>70</v>
      </c>
      <c r="D93" s="143" t="s">
        <v>72</v>
      </c>
      <c r="E93" s="143" t="s">
        <v>70</v>
      </c>
      <c r="F93" s="142" t="s">
        <v>75</v>
      </c>
      <c r="G93" s="148"/>
    </row>
    <row r="94" spans="1:7" ht="12.75">
      <c r="A94" s="139" t="s">
        <v>89</v>
      </c>
      <c r="B94" s="142">
        <v>182</v>
      </c>
      <c r="C94" s="142">
        <v>74</v>
      </c>
      <c r="D94" s="143" t="s">
        <v>74</v>
      </c>
      <c r="E94" s="143" t="s">
        <v>70</v>
      </c>
      <c r="F94" s="142" t="s">
        <v>75</v>
      </c>
      <c r="G94" s="148"/>
    </row>
    <row r="95" spans="1:7" ht="12.75">
      <c r="A95" s="139" t="s">
        <v>89</v>
      </c>
      <c r="B95" s="142">
        <v>186</v>
      </c>
      <c r="C95" s="142">
        <v>75</v>
      </c>
      <c r="D95" s="143" t="s">
        <v>74</v>
      </c>
      <c r="E95" s="143" t="s">
        <v>70</v>
      </c>
      <c r="F95" s="142" t="s">
        <v>75</v>
      </c>
      <c r="G95" s="148"/>
    </row>
    <row r="96" spans="1:7" ht="12.75">
      <c r="A96" s="139" t="s">
        <v>89</v>
      </c>
      <c r="B96" s="142">
        <v>187</v>
      </c>
      <c r="C96" s="142">
        <v>75</v>
      </c>
      <c r="D96" s="143" t="s">
        <v>70</v>
      </c>
      <c r="E96" s="143" t="s">
        <v>70</v>
      </c>
      <c r="F96" s="142" t="s">
        <v>75</v>
      </c>
      <c r="G96" s="148"/>
    </row>
    <row r="97" spans="1:7" ht="12.75">
      <c r="A97" s="139" t="s">
        <v>90</v>
      </c>
      <c r="B97" s="140">
        <v>165</v>
      </c>
      <c r="C97" s="140">
        <v>52</v>
      </c>
      <c r="D97" s="141" t="s">
        <v>72</v>
      </c>
      <c r="E97" s="141" t="s">
        <v>70</v>
      </c>
      <c r="F97" s="140" t="s">
        <v>71</v>
      </c>
      <c r="G97" s="147"/>
    </row>
    <row r="98" spans="1:7" ht="12.75">
      <c r="A98" s="139" t="s">
        <v>90</v>
      </c>
      <c r="B98" s="140">
        <v>165</v>
      </c>
      <c r="C98" s="140">
        <v>53</v>
      </c>
      <c r="D98" s="141" t="s">
        <v>74</v>
      </c>
      <c r="E98" s="141" t="s">
        <v>70</v>
      </c>
      <c r="F98" s="140" t="s">
        <v>71</v>
      </c>
      <c r="G98" s="147"/>
    </row>
    <row r="99" spans="1:7" ht="12.75">
      <c r="A99" s="139" t="s">
        <v>90</v>
      </c>
      <c r="B99" s="140">
        <v>167</v>
      </c>
      <c r="C99" s="140">
        <v>54</v>
      </c>
      <c r="D99" s="141" t="s">
        <v>72</v>
      </c>
      <c r="E99" s="141" t="s">
        <v>73</v>
      </c>
      <c r="F99" s="140" t="s">
        <v>71</v>
      </c>
      <c r="G99" s="147"/>
    </row>
    <row r="100" spans="1:7" ht="12.75">
      <c r="A100" s="139" t="s">
        <v>90</v>
      </c>
      <c r="B100" s="140">
        <v>160</v>
      </c>
      <c r="C100" s="140">
        <v>55</v>
      </c>
      <c r="D100" s="141" t="s">
        <v>74</v>
      </c>
      <c r="E100" s="141" t="s">
        <v>70</v>
      </c>
      <c r="F100" s="140" t="s">
        <v>71</v>
      </c>
      <c r="G100" s="147"/>
    </row>
    <row r="101" spans="1:7" ht="12.75">
      <c r="A101" s="139" t="s">
        <v>90</v>
      </c>
      <c r="B101" s="140">
        <v>178</v>
      </c>
      <c r="C101" s="140">
        <v>56</v>
      </c>
      <c r="D101" s="141" t="s">
        <v>72</v>
      </c>
      <c r="E101" s="141" t="s">
        <v>70</v>
      </c>
      <c r="F101" s="140" t="s">
        <v>71</v>
      </c>
      <c r="G101" s="147"/>
    </row>
    <row r="102" spans="1:7" ht="12.75">
      <c r="A102" s="139" t="s">
        <v>90</v>
      </c>
      <c r="B102" s="140">
        <v>169</v>
      </c>
      <c r="C102" s="140">
        <v>57</v>
      </c>
      <c r="D102" s="141" t="s">
        <v>74</v>
      </c>
      <c r="E102" s="141" t="s">
        <v>70</v>
      </c>
      <c r="F102" s="140" t="s">
        <v>71</v>
      </c>
      <c r="G102" s="147"/>
    </row>
    <row r="103" spans="1:7" ht="12.75">
      <c r="A103" s="139" t="s">
        <v>90</v>
      </c>
      <c r="B103" s="140">
        <v>161</v>
      </c>
      <c r="C103" s="140">
        <v>58</v>
      </c>
      <c r="D103" s="141" t="s">
        <v>72</v>
      </c>
      <c r="E103" s="141" t="s">
        <v>73</v>
      </c>
      <c r="F103" s="140" t="s">
        <v>71</v>
      </c>
      <c r="G103" s="147"/>
    </row>
    <row r="104" spans="1:7" ht="12.75">
      <c r="A104" s="139" t="s">
        <v>90</v>
      </c>
      <c r="B104" s="140">
        <v>172</v>
      </c>
      <c r="C104" s="140">
        <v>59</v>
      </c>
      <c r="D104" s="141" t="s">
        <v>74</v>
      </c>
      <c r="E104" s="141" t="s">
        <v>73</v>
      </c>
      <c r="F104" s="140" t="s">
        <v>71</v>
      </c>
      <c r="G104" s="147"/>
    </row>
    <row r="105" spans="1:7" ht="12.75">
      <c r="A105" s="139" t="s">
        <v>90</v>
      </c>
      <c r="B105" s="140">
        <v>168</v>
      </c>
      <c r="C105" s="140">
        <v>60</v>
      </c>
      <c r="D105" s="141" t="s">
        <v>70</v>
      </c>
      <c r="E105" s="141" t="s">
        <v>70</v>
      </c>
      <c r="F105" s="140" t="s">
        <v>71</v>
      </c>
      <c r="G105" s="147"/>
    </row>
    <row r="106" spans="1:7" ht="12.75">
      <c r="A106" s="139" t="s">
        <v>90</v>
      </c>
      <c r="B106" s="140">
        <v>172</v>
      </c>
      <c r="C106" s="140">
        <v>60</v>
      </c>
      <c r="D106" s="141" t="s">
        <v>72</v>
      </c>
      <c r="E106" s="141" t="s">
        <v>70</v>
      </c>
      <c r="F106" s="140" t="s">
        <v>71</v>
      </c>
      <c r="G106" s="147"/>
    </row>
    <row r="107" spans="1:7" ht="12.75">
      <c r="A107" s="139" t="s">
        <v>90</v>
      </c>
      <c r="B107" s="140">
        <v>172</v>
      </c>
      <c r="C107" s="140">
        <v>62</v>
      </c>
      <c r="D107" s="141" t="s">
        <v>74</v>
      </c>
      <c r="E107" s="141" t="s">
        <v>70</v>
      </c>
      <c r="F107" s="140" t="s">
        <v>71</v>
      </c>
      <c r="G107" s="147"/>
    </row>
    <row r="108" spans="1:7" ht="12.75">
      <c r="A108" s="139" t="s">
        <v>90</v>
      </c>
      <c r="B108" s="140">
        <v>172</v>
      </c>
      <c r="C108" s="140">
        <v>62</v>
      </c>
      <c r="D108" s="141" t="s">
        <v>70</v>
      </c>
      <c r="E108" s="141" t="s">
        <v>70</v>
      </c>
      <c r="F108" s="140" t="s">
        <v>71</v>
      </c>
      <c r="G108" s="147"/>
    </row>
    <row r="109" spans="1:7" ht="12.75">
      <c r="A109" s="139" t="s">
        <v>90</v>
      </c>
      <c r="B109" s="140">
        <v>170</v>
      </c>
      <c r="C109" s="140">
        <v>63</v>
      </c>
      <c r="D109" s="141" t="s">
        <v>74</v>
      </c>
      <c r="E109" s="141" t="s">
        <v>70</v>
      </c>
      <c r="F109" s="140" t="s">
        <v>71</v>
      </c>
      <c r="G109" s="147"/>
    </row>
    <row r="110" spans="1:7" ht="12.75">
      <c r="A110" s="139" t="s">
        <v>90</v>
      </c>
      <c r="B110" s="140">
        <v>180</v>
      </c>
      <c r="C110" s="140">
        <v>63</v>
      </c>
      <c r="D110" s="141" t="s">
        <v>72</v>
      </c>
      <c r="E110" s="141" t="s">
        <v>70</v>
      </c>
      <c r="F110" s="140" t="s">
        <v>71</v>
      </c>
      <c r="G110" s="147"/>
    </row>
    <row r="111" spans="1:7" ht="12.75">
      <c r="A111" s="139" t="s">
        <v>90</v>
      </c>
      <c r="B111" s="140">
        <v>169</v>
      </c>
      <c r="C111" s="140">
        <v>65</v>
      </c>
      <c r="D111" s="141" t="s">
        <v>72</v>
      </c>
      <c r="E111" s="141" t="s">
        <v>73</v>
      </c>
      <c r="F111" s="140" t="s">
        <v>71</v>
      </c>
      <c r="G111" s="147"/>
    </row>
    <row r="112" spans="1:7" ht="12.75">
      <c r="A112" s="139" t="s">
        <v>90</v>
      </c>
      <c r="B112" s="140">
        <v>169</v>
      </c>
      <c r="C112" s="140">
        <v>66</v>
      </c>
      <c r="D112" s="141" t="s">
        <v>72</v>
      </c>
      <c r="E112" s="141" t="s">
        <v>73</v>
      </c>
      <c r="F112" s="140" t="s">
        <v>71</v>
      </c>
      <c r="G112" s="147"/>
    </row>
    <row r="113" spans="1:7" ht="12.75">
      <c r="A113" s="139" t="s">
        <v>90</v>
      </c>
      <c r="B113" s="140">
        <v>168</v>
      </c>
      <c r="C113" s="140">
        <v>67</v>
      </c>
      <c r="D113" s="141" t="s">
        <v>74</v>
      </c>
      <c r="E113" s="141" t="s">
        <v>70</v>
      </c>
      <c r="F113" s="140" t="s">
        <v>71</v>
      </c>
      <c r="G113" s="147"/>
    </row>
    <row r="114" spans="1:7" ht="12.75">
      <c r="A114" s="139" t="s">
        <v>90</v>
      </c>
      <c r="B114" s="140">
        <v>170</v>
      </c>
      <c r="C114" s="140">
        <v>71</v>
      </c>
      <c r="D114" s="141" t="s">
        <v>70</v>
      </c>
      <c r="E114" s="141" t="s">
        <v>70</v>
      </c>
      <c r="F114" s="140" t="s">
        <v>71</v>
      </c>
      <c r="G114" s="147"/>
    </row>
    <row r="115" spans="1:7" ht="12.75">
      <c r="A115" s="139" t="s">
        <v>91</v>
      </c>
      <c r="B115" s="140">
        <v>164</v>
      </c>
      <c r="C115" s="140">
        <v>52</v>
      </c>
      <c r="D115" s="141" t="s">
        <v>72</v>
      </c>
      <c r="E115" s="141" t="s">
        <v>70</v>
      </c>
      <c r="F115" s="140" t="s">
        <v>71</v>
      </c>
      <c r="G115" s="147"/>
    </row>
    <row r="116" spans="1:7" ht="12.75">
      <c r="A116" s="139" t="s">
        <v>91</v>
      </c>
      <c r="B116" s="140">
        <v>170</v>
      </c>
      <c r="C116" s="140">
        <v>57</v>
      </c>
      <c r="D116" s="141" t="s">
        <v>72</v>
      </c>
      <c r="E116" s="141" t="s">
        <v>70</v>
      </c>
      <c r="F116" s="140" t="s">
        <v>75</v>
      </c>
      <c r="G116" s="147"/>
    </row>
    <row r="117" spans="1:7" ht="12.75">
      <c r="A117" s="139" t="s">
        <v>91</v>
      </c>
      <c r="B117" s="140">
        <v>169</v>
      </c>
      <c r="C117" s="140">
        <v>59</v>
      </c>
      <c r="D117" s="141" t="s">
        <v>72</v>
      </c>
      <c r="E117" s="141" t="s">
        <v>73</v>
      </c>
      <c r="F117" s="140" t="s">
        <v>71</v>
      </c>
      <c r="G117" s="147"/>
    </row>
    <row r="118" spans="1:7" ht="12.75">
      <c r="A118" s="139" t="s">
        <v>91</v>
      </c>
      <c r="B118" s="140">
        <v>176</v>
      </c>
      <c r="C118" s="140">
        <v>61</v>
      </c>
      <c r="D118" s="141" t="s">
        <v>70</v>
      </c>
      <c r="E118" s="141" t="s">
        <v>70</v>
      </c>
      <c r="F118" s="140" t="s">
        <v>75</v>
      </c>
      <c r="G118" s="147"/>
    </row>
    <row r="119" spans="1:7" ht="12.75">
      <c r="A119" s="139" t="s">
        <v>91</v>
      </c>
      <c r="B119" s="140">
        <v>172</v>
      </c>
      <c r="C119" s="140">
        <v>65</v>
      </c>
      <c r="D119" s="141" t="s">
        <v>70</v>
      </c>
      <c r="E119" s="141" t="s">
        <v>70</v>
      </c>
      <c r="F119" s="140" t="s">
        <v>71</v>
      </c>
      <c r="G119" s="147"/>
    </row>
    <row r="120" spans="1:7" ht="12.75">
      <c r="A120" s="139" t="s">
        <v>91</v>
      </c>
      <c r="B120" s="140">
        <v>172</v>
      </c>
      <c r="C120" s="140">
        <v>65</v>
      </c>
      <c r="D120" s="141" t="s">
        <v>74</v>
      </c>
      <c r="E120" s="141" t="s">
        <v>70</v>
      </c>
      <c r="F120" s="140" t="s">
        <v>75</v>
      </c>
      <c r="G120" s="147"/>
    </row>
    <row r="121" spans="1:7" ht="12.75">
      <c r="A121" s="139" t="s">
        <v>91</v>
      </c>
      <c r="B121" s="140">
        <v>172</v>
      </c>
      <c r="C121" s="140">
        <v>65</v>
      </c>
      <c r="D121" s="141" t="s">
        <v>70</v>
      </c>
      <c r="E121" s="141" t="s">
        <v>70</v>
      </c>
      <c r="F121" s="140" t="s">
        <v>71</v>
      </c>
      <c r="G121" s="147"/>
    </row>
    <row r="122" spans="1:7" ht="12.75">
      <c r="A122" s="139" t="s">
        <v>91</v>
      </c>
      <c r="B122" s="140">
        <v>178</v>
      </c>
      <c r="C122" s="140">
        <v>65</v>
      </c>
      <c r="D122" s="141" t="s">
        <v>72</v>
      </c>
      <c r="E122" s="141" t="s">
        <v>73</v>
      </c>
      <c r="F122" s="140" t="s">
        <v>71</v>
      </c>
      <c r="G122" s="147"/>
    </row>
    <row r="123" spans="1:7" ht="12.75">
      <c r="A123" s="139" t="s">
        <v>91</v>
      </c>
      <c r="B123" s="140">
        <v>187</v>
      </c>
      <c r="C123" s="140">
        <v>67</v>
      </c>
      <c r="D123" s="141" t="s">
        <v>70</v>
      </c>
      <c r="E123" s="141" t="s">
        <v>76</v>
      </c>
      <c r="F123" s="140" t="s">
        <v>75</v>
      </c>
      <c r="G123" s="147"/>
    </row>
    <row r="124" spans="1:7" ht="12.75">
      <c r="A124" s="139" t="s">
        <v>91</v>
      </c>
      <c r="B124" s="140">
        <v>165</v>
      </c>
      <c r="C124" s="140">
        <v>70</v>
      </c>
      <c r="D124" s="141" t="s">
        <v>74</v>
      </c>
      <c r="E124" s="141" t="s">
        <v>70</v>
      </c>
      <c r="F124" s="140" t="s">
        <v>71</v>
      </c>
      <c r="G124" s="147"/>
    </row>
    <row r="125" spans="1:7" ht="12.75">
      <c r="A125" s="139" t="s">
        <v>91</v>
      </c>
      <c r="B125" s="140">
        <v>182</v>
      </c>
      <c r="C125" s="140">
        <v>70</v>
      </c>
      <c r="D125" s="141" t="s">
        <v>72</v>
      </c>
      <c r="E125" s="141" t="s">
        <v>70</v>
      </c>
      <c r="F125" s="140" t="s">
        <v>75</v>
      </c>
      <c r="G125" s="147"/>
    </row>
    <row r="126" spans="1:7" ht="12.75">
      <c r="A126" s="139" t="s">
        <v>91</v>
      </c>
      <c r="B126" s="140">
        <v>187</v>
      </c>
      <c r="C126" s="140">
        <v>71</v>
      </c>
      <c r="D126" s="141" t="s">
        <v>72</v>
      </c>
      <c r="E126" s="141" t="s">
        <v>73</v>
      </c>
      <c r="F126" s="140" t="s">
        <v>75</v>
      </c>
      <c r="G126" s="147"/>
    </row>
    <row r="127" spans="1:7" ht="12.75">
      <c r="A127" s="139" t="s">
        <v>91</v>
      </c>
      <c r="B127" s="140">
        <v>183</v>
      </c>
      <c r="C127" s="140">
        <v>73</v>
      </c>
      <c r="D127" s="141" t="s">
        <v>74</v>
      </c>
      <c r="E127" s="141" t="s">
        <v>70</v>
      </c>
      <c r="F127" s="140" t="s">
        <v>75</v>
      </c>
      <c r="G127" s="147"/>
    </row>
    <row r="128" spans="1:7" ht="12.75">
      <c r="A128" s="139" t="s">
        <v>91</v>
      </c>
      <c r="B128" s="140">
        <v>179</v>
      </c>
      <c r="C128" s="140">
        <v>75</v>
      </c>
      <c r="D128" s="141" t="s">
        <v>74</v>
      </c>
      <c r="E128" s="141" t="s">
        <v>70</v>
      </c>
      <c r="F128" s="140" t="s">
        <v>75</v>
      </c>
      <c r="G128" s="147"/>
    </row>
    <row r="129" spans="1:7" ht="12.75">
      <c r="A129" s="139" t="s">
        <v>91</v>
      </c>
      <c r="B129" s="140">
        <v>184</v>
      </c>
      <c r="C129" s="140">
        <v>75</v>
      </c>
      <c r="D129" s="141" t="s">
        <v>74</v>
      </c>
      <c r="E129" s="141" t="s">
        <v>70</v>
      </c>
      <c r="F129" s="140" t="s">
        <v>75</v>
      </c>
      <c r="G129" s="147"/>
    </row>
    <row r="130" spans="1:7" ht="12.75">
      <c r="A130" s="139" t="s">
        <v>91</v>
      </c>
      <c r="B130" s="140">
        <v>178</v>
      </c>
      <c r="C130" s="140">
        <v>77</v>
      </c>
      <c r="D130" s="141" t="s">
        <v>70</v>
      </c>
      <c r="E130" s="141" t="s">
        <v>73</v>
      </c>
      <c r="F130" s="140" t="s">
        <v>75</v>
      </c>
      <c r="G130" s="147"/>
    </row>
    <row r="131" spans="1:7" ht="12.75">
      <c r="A131" s="139" t="s">
        <v>91</v>
      </c>
      <c r="B131" s="140">
        <v>175</v>
      </c>
      <c r="C131" s="140">
        <v>78</v>
      </c>
      <c r="D131" s="141" t="s">
        <v>74</v>
      </c>
      <c r="E131" s="141" t="s">
        <v>70</v>
      </c>
      <c r="F131" s="140" t="s">
        <v>75</v>
      </c>
      <c r="G131" s="147"/>
    </row>
    <row r="132" spans="1:7" ht="12.75">
      <c r="A132" s="139" t="s">
        <v>91</v>
      </c>
      <c r="B132" s="140">
        <v>181</v>
      </c>
      <c r="C132" s="140">
        <v>95</v>
      </c>
      <c r="D132" s="141" t="s">
        <v>74</v>
      </c>
      <c r="E132" s="141" t="s">
        <v>70</v>
      </c>
      <c r="F132" s="140" t="s">
        <v>75</v>
      </c>
      <c r="G132" s="147"/>
    </row>
    <row r="133" spans="1:7" ht="12.75">
      <c r="A133" s="139" t="s">
        <v>92</v>
      </c>
      <c r="B133" s="140">
        <v>164</v>
      </c>
      <c r="C133" s="140">
        <v>45</v>
      </c>
      <c r="D133" s="141" t="s">
        <v>74</v>
      </c>
      <c r="E133" s="141" t="s">
        <v>70</v>
      </c>
      <c r="F133" s="140" t="s">
        <v>71</v>
      </c>
      <c r="G133" s="147"/>
    </row>
    <row r="134" spans="1:7" ht="12.75">
      <c r="A134" s="139" t="s">
        <v>92</v>
      </c>
      <c r="B134" s="140">
        <v>165</v>
      </c>
      <c r="C134" s="140">
        <v>53</v>
      </c>
      <c r="D134" s="141" t="s">
        <v>70</v>
      </c>
      <c r="E134" s="141" t="s">
        <v>77</v>
      </c>
      <c r="F134" s="140" t="s">
        <v>71</v>
      </c>
      <c r="G134" s="147"/>
    </row>
    <row r="135" spans="1:7" ht="12.75">
      <c r="A135" s="139" t="s">
        <v>92</v>
      </c>
      <c r="B135" s="140">
        <v>169</v>
      </c>
      <c r="C135" s="140">
        <v>53</v>
      </c>
      <c r="D135" s="141" t="s">
        <v>74</v>
      </c>
      <c r="E135" s="141" t="s">
        <v>73</v>
      </c>
      <c r="F135" s="140" t="s">
        <v>71</v>
      </c>
      <c r="G135" s="147"/>
    </row>
    <row r="136" spans="1:7" ht="12.75">
      <c r="A136" s="139" t="s">
        <v>92</v>
      </c>
      <c r="B136" s="140">
        <v>173</v>
      </c>
      <c r="C136" s="140">
        <v>60</v>
      </c>
      <c r="D136" s="141" t="s">
        <v>72</v>
      </c>
      <c r="E136" s="141" t="s">
        <v>73</v>
      </c>
      <c r="F136" s="140" t="s">
        <v>71</v>
      </c>
      <c r="G136" s="147"/>
    </row>
    <row r="137" spans="1:7" ht="12.75">
      <c r="A137" s="139" t="s">
        <v>92</v>
      </c>
      <c r="B137" s="140">
        <v>170</v>
      </c>
      <c r="C137" s="140">
        <v>62</v>
      </c>
      <c r="D137" s="141" t="s">
        <v>70</v>
      </c>
      <c r="E137" s="141" t="s">
        <v>70</v>
      </c>
      <c r="F137" s="140" t="s">
        <v>71</v>
      </c>
      <c r="G137" s="147"/>
    </row>
    <row r="138" spans="1:7" ht="12.75">
      <c r="A138" s="139" t="s">
        <v>92</v>
      </c>
      <c r="B138" s="140">
        <v>170</v>
      </c>
      <c r="C138" s="140">
        <v>62</v>
      </c>
      <c r="D138" s="141" t="s">
        <v>70</v>
      </c>
      <c r="E138" s="141" t="s">
        <v>70</v>
      </c>
      <c r="F138" s="140" t="s">
        <v>71</v>
      </c>
      <c r="G138" s="147"/>
    </row>
    <row r="139" spans="1:7" ht="12.75">
      <c r="A139" s="139" t="s">
        <v>92</v>
      </c>
      <c r="B139" s="140">
        <v>175</v>
      </c>
      <c r="C139" s="140">
        <v>63</v>
      </c>
      <c r="D139" s="141" t="s">
        <v>72</v>
      </c>
      <c r="E139" s="141" t="s">
        <v>77</v>
      </c>
      <c r="F139" s="140" t="s">
        <v>71</v>
      </c>
      <c r="G139" s="147"/>
    </row>
    <row r="140" spans="1:7" ht="12.75">
      <c r="A140" s="139" t="s">
        <v>92</v>
      </c>
      <c r="B140" s="140">
        <v>180</v>
      </c>
      <c r="C140" s="140">
        <v>64</v>
      </c>
      <c r="D140" s="141" t="s">
        <v>70</v>
      </c>
      <c r="E140" s="141" t="s">
        <v>70</v>
      </c>
      <c r="F140" s="140" t="s">
        <v>75</v>
      </c>
      <c r="G140" s="147"/>
    </row>
    <row r="141" spans="1:7" ht="12.75">
      <c r="A141" s="139" t="s">
        <v>92</v>
      </c>
      <c r="B141" s="140">
        <v>169</v>
      </c>
      <c r="C141" s="140">
        <v>65</v>
      </c>
      <c r="D141" s="141" t="s">
        <v>70</v>
      </c>
      <c r="E141" s="141" t="s">
        <v>70</v>
      </c>
      <c r="F141" s="140" t="s">
        <v>71</v>
      </c>
      <c r="G141" s="147"/>
    </row>
    <row r="142" spans="1:7" ht="12.75">
      <c r="A142" s="139" t="s">
        <v>92</v>
      </c>
      <c r="B142" s="140">
        <v>170</v>
      </c>
      <c r="C142" s="140">
        <v>65</v>
      </c>
      <c r="D142" s="141" t="s">
        <v>70</v>
      </c>
      <c r="E142" s="141" t="s">
        <v>70</v>
      </c>
      <c r="F142" s="140" t="s">
        <v>75</v>
      </c>
      <c r="G142" s="147"/>
    </row>
    <row r="143" spans="1:7" ht="12.75">
      <c r="A143" s="139" t="s">
        <v>92</v>
      </c>
      <c r="B143" s="140">
        <v>172</v>
      </c>
      <c r="C143" s="140">
        <v>68</v>
      </c>
      <c r="D143" s="141" t="s">
        <v>74</v>
      </c>
      <c r="E143" s="141" t="s">
        <v>70</v>
      </c>
      <c r="F143" s="140" t="s">
        <v>75</v>
      </c>
      <c r="G143" s="147"/>
    </row>
    <row r="144" spans="1:7" ht="12.75">
      <c r="A144" s="139" t="s">
        <v>92</v>
      </c>
      <c r="B144" s="140">
        <v>173</v>
      </c>
      <c r="C144" s="140">
        <v>70</v>
      </c>
      <c r="D144" s="141" t="s">
        <v>74</v>
      </c>
      <c r="E144" s="141" t="s">
        <v>73</v>
      </c>
      <c r="F144" s="140" t="s">
        <v>75</v>
      </c>
      <c r="G144" s="147"/>
    </row>
    <row r="145" spans="1:7" ht="12.75">
      <c r="A145" s="139" t="s">
        <v>92</v>
      </c>
      <c r="B145" s="140">
        <v>180</v>
      </c>
      <c r="C145" s="140">
        <v>74</v>
      </c>
      <c r="D145" s="141" t="s">
        <v>74</v>
      </c>
      <c r="E145" s="141" t="s">
        <v>70</v>
      </c>
      <c r="F145" s="140" t="s">
        <v>75</v>
      </c>
      <c r="G145" s="147"/>
    </row>
    <row r="146" spans="1:7" ht="12.75">
      <c r="A146" s="139" t="s">
        <v>92</v>
      </c>
      <c r="B146" s="140">
        <v>180</v>
      </c>
      <c r="C146" s="140">
        <v>77</v>
      </c>
      <c r="D146" s="141" t="s">
        <v>74</v>
      </c>
      <c r="E146" s="141" t="s">
        <v>73</v>
      </c>
      <c r="F146" s="140" t="s">
        <v>75</v>
      </c>
      <c r="G146" s="147"/>
    </row>
    <row r="147" spans="1:7" ht="12.75">
      <c r="A147" s="139" t="s">
        <v>92</v>
      </c>
      <c r="B147" s="140">
        <v>184</v>
      </c>
      <c r="C147" s="140">
        <v>78</v>
      </c>
      <c r="D147" s="141" t="s">
        <v>74</v>
      </c>
      <c r="E147" s="141" t="s">
        <v>70</v>
      </c>
      <c r="F147" s="140" t="s">
        <v>75</v>
      </c>
      <c r="G147" s="147"/>
    </row>
    <row r="148" spans="1:7" ht="12.75">
      <c r="A148" s="139" t="s">
        <v>92</v>
      </c>
      <c r="B148" s="140">
        <v>183</v>
      </c>
      <c r="C148" s="140">
        <v>85</v>
      </c>
      <c r="D148" s="141" t="s">
        <v>70</v>
      </c>
      <c r="E148" s="141" t="s">
        <v>70</v>
      </c>
      <c r="F148" s="140" t="s">
        <v>75</v>
      </c>
      <c r="G148" s="147"/>
    </row>
    <row r="149" spans="1:7" ht="12.75">
      <c r="A149" s="139" t="s">
        <v>92</v>
      </c>
      <c r="B149" s="140">
        <v>164</v>
      </c>
      <c r="C149" s="140">
        <v>95</v>
      </c>
      <c r="D149" s="141" t="s">
        <v>70</v>
      </c>
      <c r="E149" s="141" t="s">
        <v>70</v>
      </c>
      <c r="F149" s="140" t="s">
        <v>71</v>
      </c>
      <c r="G149" s="147"/>
    </row>
    <row r="150" spans="1:7" ht="12.75">
      <c r="A150" s="139" t="s">
        <v>92</v>
      </c>
      <c r="B150" s="140">
        <v>190</v>
      </c>
      <c r="C150" s="140">
        <v>95</v>
      </c>
      <c r="D150" s="141" t="s">
        <v>74</v>
      </c>
      <c r="E150" s="141" t="s">
        <v>76</v>
      </c>
      <c r="F150" s="140" t="s">
        <v>75</v>
      </c>
      <c r="G150" s="147"/>
    </row>
    <row r="151" spans="1:7" ht="12.75">
      <c r="A151" s="139" t="s">
        <v>93</v>
      </c>
      <c r="B151" s="142">
        <v>152</v>
      </c>
      <c r="C151" s="142">
        <v>48</v>
      </c>
      <c r="D151" s="143" t="s">
        <v>70</v>
      </c>
      <c r="E151" s="143" t="s">
        <v>76</v>
      </c>
      <c r="F151" s="142" t="s">
        <v>71</v>
      </c>
      <c r="G151" s="148"/>
    </row>
    <row r="152" spans="1:7" ht="12.75">
      <c r="A152" s="139" t="s">
        <v>93</v>
      </c>
      <c r="B152" s="142">
        <v>157</v>
      </c>
      <c r="C152" s="142">
        <v>52</v>
      </c>
      <c r="D152" s="143" t="s">
        <v>72</v>
      </c>
      <c r="E152" s="143" t="s">
        <v>70</v>
      </c>
      <c r="F152" s="142" t="s">
        <v>71</v>
      </c>
      <c r="G152" s="148"/>
    </row>
    <row r="153" spans="1:7" ht="12.75">
      <c r="A153" s="139" t="s">
        <v>93</v>
      </c>
      <c r="B153" s="142">
        <v>158</v>
      </c>
      <c r="C153" s="142">
        <v>48</v>
      </c>
      <c r="D153" s="143" t="s">
        <v>70</v>
      </c>
      <c r="E153" s="143" t="s">
        <v>70</v>
      </c>
      <c r="F153" s="142" t="s">
        <v>71</v>
      </c>
      <c r="G153" s="148"/>
    </row>
    <row r="154" spans="1:7" ht="12.75">
      <c r="A154" s="139" t="s">
        <v>93</v>
      </c>
      <c r="B154" s="142">
        <v>160</v>
      </c>
      <c r="C154" s="142">
        <v>52</v>
      </c>
      <c r="D154" s="143" t="s">
        <v>72</v>
      </c>
      <c r="E154" s="143" t="s">
        <v>70</v>
      </c>
      <c r="F154" s="142" t="s">
        <v>71</v>
      </c>
      <c r="G154" s="148"/>
    </row>
    <row r="155" spans="1:7" ht="12.75">
      <c r="A155" s="139" t="s">
        <v>93</v>
      </c>
      <c r="B155" s="142">
        <v>160</v>
      </c>
      <c r="C155" s="142">
        <v>52</v>
      </c>
      <c r="D155" s="143" t="s">
        <v>70</v>
      </c>
      <c r="E155" s="143" t="s">
        <v>70</v>
      </c>
      <c r="F155" s="142" t="s">
        <v>71</v>
      </c>
      <c r="G155" s="148"/>
    </row>
    <row r="156" spans="1:7" ht="12.75">
      <c r="A156" s="139" t="s">
        <v>93</v>
      </c>
      <c r="B156" s="142">
        <v>160</v>
      </c>
      <c r="C156" s="142">
        <v>53</v>
      </c>
      <c r="D156" s="143" t="s">
        <v>72</v>
      </c>
      <c r="E156" s="143" t="s">
        <v>70</v>
      </c>
      <c r="F156" s="142" t="s">
        <v>71</v>
      </c>
      <c r="G156" s="148"/>
    </row>
    <row r="157" spans="1:7" ht="12.75">
      <c r="A157" s="139" t="s">
        <v>93</v>
      </c>
      <c r="B157" s="142">
        <v>160</v>
      </c>
      <c r="C157" s="142">
        <v>68</v>
      </c>
      <c r="D157" s="143" t="s">
        <v>72</v>
      </c>
      <c r="E157" s="143" t="s">
        <v>70</v>
      </c>
      <c r="F157" s="142" t="s">
        <v>71</v>
      </c>
      <c r="G157" s="148"/>
    </row>
    <row r="158" spans="1:7" ht="12.75">
      <c r="A158" s="139" t="s">
        <v>93</v>
      </c>
      <c r="B158" s="142">
        <v>162</v>
      </c>
      <c r="C158" s="142">
        <v>50</v>
      </c>
      <c r="D158" s="143" t="s">
        <v>70</v>
      </c>
      <c r="E158" s="143" t="s">
        <v>70</v>
      </c>
      <c r="F158" s="142" t="s">
        <v>71</v>
      </c>
      <c r="G158" s="148"/>
    </row>
    <row r="159" spans="1:7" ht="12.75">
      <c r="A159" s="139" t="s">
        <v>93</v>
      </c>
      <c r="B159" s="142">
        <v>162</v>
      </c>
      <c r="C159" s="142">
        <v>55</v>
      </c>
      <c r="D159" s="143" t="s">
        <v>70</v>
      </c>
      <c r="E159" s="143" t="s">
        <v>76</v>
      </c>
      <c r="F159" s="142" t="s">
        <v>71</v>
      </c>
      <c r="G159" s="148"/>
    </row>
    <row r="160" spans="1:7" ht="12.75">
      <c r="A160" s="139" t="s">
        <v>93</v>
      </c>
      <c r="B160" s="142">
        <v>163</v>
      </c>
      <c r="C160" s="142">
        <v>60</v>
      </c>
      <c r="D160" s="143" t="s">
        <v>72</v>
      </c>
      <c r="E160" s="143" t="s">
        <v>70</v>
      </c>
      <c r="F160" s="142" t="s">
        <v>71</v>
      </c>
      <c r="G160" s="148"/>
    </row>
    <row r="161" spans="1:7" ht="12.75">
      <c r="A161" s="139" t="s">
        <v>93</v>
      </c>
      <c r="B161" s="142">
        <v>163</v>
      </c>
      <c r="C161" s="142">
        <v>54</v>
      </c>
      <c r="D161" s="143" t="s">
        <v>70</v>
      </c>
      <c r="E161" s="143" t="s">
        <v>70</v>
      </c>
      <c r="F161" s="142" t="s">
        <v>71</v>
      </c>
      <c r="G161" s="148"/>
    </row>
    <row r="162" spans="1:7" ht="12.75">
      <c r="A162" s="139" t="s">
        <v>93</v>
      </c>
      <c r="B162" s="142">
        <v>167</v>
      </c>
      <c r="C162" s="142">
        <v>60</v>
      </c>
      <c r="D162" s="143" t="s">
        <v>74</v>
      </c>
      <c r="E162" s="143" t="s">
        <v>70</v>
      </c>
      <c r="F162" s="142" t="s">
        <v>71</v>
      </c>
      <c r="G162" s="148"/>
    </row>
    <row r="163" spans="1:7" ht="12.75">
      <c r="A163" s="139" t="s">
        <v>93</v>
      </c>
      <c r="B163" s="140">
        <v>168</v>
      </c>
      <c r="C163" s="140">
        <v>65</v>
      </c>
      <c r="D163" s="141" t="s">
        <v>70</v>
      </c>
      <c r="E163" s="141" t="s">
        <v>70</v>
      </c>
      <c r="F163" s="140" t="s">
        <v>71</v>
      </c>
      <c r="G163" s="147"/>
    </row>
    <row r="164" spans="1:7" ht="12.75">
      <c r="A164" s="139" t="s">
        <v>93</v>
      </c>
      <c r="B164" s="142">
        <v>168</v>
      </c>
      <c r="C164" s="142">
        <v>55</v>
      </c>
      <c r="D164" s="143" t="s">
        <v>70</v>
      </c>
      <c r="E164" s="143" t="s">
        <v>70</v>
      </c>
      <c r="F164" s="142" t="s">
        <v>71</v>
      </c>
      <c r="G164" s="148"/>
    </row>
    <row r="165" spans="1:7" ht="12.75">
      <c r="A165" s="139" t="s">
        <v>93</v>
      </c>
      <c r="B165" s="142">
        <v>170</v>
      </c>
      <c r="C165" s="142">
        <v>62</v>
      </c>
      <c r="D165" s="143" t="s">
        <v>72</v>
      </c>
      <c r="E165" s="143" t="s">
        <v>73</v>
      </c>
      <c r="F165" s="142" t="s">
        <v>75</v>
      </c>
      <c r="G165" s="148"/>
    </row>
    <row r="166" spans="1:7" ht="12.75">
      <c r="A166" s="139" t="s">
        <v>93</v>
      </c>
      <c r="B166" s="142">
        <v>170</v>
      </c>
      <c r="C166" s="142">
        <v>53</v>
      </c>
      <c r="D166" s="143" t="s">
        <v>74</v>
      </c>
      <c r="E166" s="143" t="s">
        <v>70</v>
      </c>
      <c r="F166" s="142" t="s">
        <v>71</v>
      </c>
      <c r="G166" s="148"/>
    </row>
    <row r="167" spans="1:7" ht="12.75">
      <c r="A167" s="139" t="s">
        <v>93</v>
      </c>
      <c r="B167" s="142">
        <v>170</v>
      </c>
      <c r="C167" s="142">
        <v>70</v>
      </c>
      <c r="D167" s="143" t="s">
        <v>74</v>
      </c>
      <c r="E167" s="143" t="s">
        <v>70</v>
      </c>
      <c r="F167" s="142" t="s">
        <v>71</v>
      </c>
      <c r="G167" s="148"/>
    </row>
    <row r="168" spans="1:7" ht="12.75">
      <c r="A168" s="139" t="s">
        <v>93</v>
      </c>
      <c r="B168" s="142">
        <v>172</v>
      </c>
      <c r="C168" s="142">
        <v>74</v>
      </c>
      <c r="D168" s="143" t="s">
        <v>70</v>
      </c>
      <c r="E168" s="143" t="s">
        <v>70</v>
      </c>
      <c r="F168" s="142" t="s">
        <v>75</v>
      </c>
      <c r="G168" s="148"/>
    </row>
    <row r="169" spans="1:7" ht="12.75">
      <c r="A169" s="139" t="s">
        <v>93</v>
      </c>
      <c r="B169" s="142">
        <v>172</v>
      </c>
      <c r="C169" s="142">
        <v>78</v>
      </c>
      <c r="D169" s="143" t="s">
        <v>72</v>
      </c>
      <c r="E169" s="143" t="s">
        <v>73</v>
      </c>
      <c r="F169" s="142" t="s">
        <v>75</v>
      </c>
      <c r="G169" s="148"/>
    </row>
    <row r="170" spans="1:7" ht="12.75">
      <c r="A170" s="139" t="s">
        <v>93</v>
      </c>
      <c r="B170" s="142">
        <v>172</v>
      </c>
      <c r="C170" s="142">
        <v>58</v>
      </c>
      <c r="D170" s="143" t="s">
        <v>74</v>
      </c>
      <c r="E170" s="143" t="s">
        <v>70</v>
      </c>
      <c r="F170" s="142" t="s">
        <v>71</v>
      </c>
      <c r="G170" s="148"/>
    </row>
    <row r="171" spans="1:7" ht="12.75">
      <c r="A171" s="139" t="s">
        <v>93</v>
      </c>
      <c r="B171" s="142">
        <v>172</v>
      </c>
      <c r="C171" s="142">
        <v>70</v>
      </c>
      <c r="D171" s="143" t="s">
        <v>74</v>
      </c>
      <c r="E171" s="143" t="s">
        <v>73</v>
      </c>
      <c r="F171" s="142" t="s">
        <v>75</v>
      </c>
      <c r="G171" s="148"/>
    </row>
    <row r="172" spans="1:7" ht="12.75">
      <c r="A172" s="139" t="s">
        <v>93</v>
      </c>
      <c r="B172" s="142">
        <v>174</v>
      </c>
      <c r="C172" s="142">
        <v>65</v>
      </c>
      <c r="D172" s="143" t="s">
        <v>70</v>
      </c>
      <c r="E172" s="143" t="s">
        <v>70</v>
      </c>
      <c r="F172" s="142" t="s">
        <v>75</v>
      </c>
      <c r="G172" s="148"/>
    </row>
    <row r="173" spans="1:7" ht="12.75">
      <c r="A173" s="139" t="s">
        <v>93</v>
      </c>
      <c r="B173" s="142">
        <v>175</v>
      </c>
      <c r="C173" s="142">
        <v>80</v>
      </c>
      <c r="D173" s="143" t="s">
        <v>70</v>
      </c>
      <c r="E173" s="143" t="s">
        <v>70</v>
      </c>
      <c r="F173" s="142" t="s">
        <v>75</v>
      </c>
      <c r="G173" s="148"/>
    </row>
    <row r="174" spans="1:7" ht="12.75">
      <c r="A174" s="139" t="s">
        <v>93</v>
      </c>
      <c r="B174" s="142">
        <v>175</v>
      </c>
      <c r="C174" s="142">
        <v>66</v>
      </c>
      <c r="D174" s="143" t="s">
        <v>72</v>
      </c>
      <c r="E174" s="143" t="s">
        <v>70</v>
      </c>
      <c r="F174" s="142" t="s">
        <v>75</v>
      </c>
      <c r="G174" s="148"/>
    </row>
    <row r="175" spans="1:7" ht="12.75">
      <c r="A175" s="139" t="s">
        <v>93</v>
      </c>
      <c r="B175" s="142">
        <v>176</v>
      </c>
      <c r="C175" s="142">
        <v>69</v>
      </c>
      <c r="D175" s="143" t="s">
        <v>70</v>
      </c>
      <c r="E175" s="143" t="s">
        <v>70</v>
      </c>
      <c r="F175" s="142" t="s">
        <v>75</v>
      </c>
      <c r="G175" s="148"/>
    </row>
    <row r="176" spans="1:7" ht="12.75">
      <c r="A176" s="139" t="s">
        <v>93</v>
      </c>
      <c r="B176" s="142">
        <v>177</v>
      </c>
      <c r="C176" s="142">
        <v>75</v>
      </c>
      <c r="D176" s="143" t="s">
        <v>72</v>
      </c>
      <c r="E176" s="143" t="s">
        <v>70</v>
      </c>
      <c r="F176" s="142" t="s">
        <v>75</v>
      </c>
      <c r="G176" s="148"/>
    </row>
    <row r="177" spans="1:7" ht="12.75">
      <c r="A177" s="139" t="s">
        <v>93</v>
      </c>
      <c r="B177" s="142">
        <v>178</v>
      </c>
      <c r="C177" s="142">
        <v>83</v>
      </c>
      <c r="D177" s="143" t="s">
        <v>70</v>
      </c>
      <c r="E177" s="143" t="s">
        <v>70</v>
      </c>
      <c r="F177" s="142" t="s">
        <v>75</v>
      </c>
      <c r="G177" s="148"/>
    </row>
    <row r="178" spans="1:7" ht="12.75">
      <c r="A178" s="139" t="s">
        <v>93</v>
      </c>
      <c r="B178" s="142">
        <v>178</v>
      </c>
      <c r="C178" s="142">
        <v>74</v>
      </c>
      <c r="D178" s="143" t="s">
        <v>72</v>
      </c>
      <c r="E178" s="143" t="s">
        <v>70</v>
      </c>
      <c r="F178" s="142" t="s">
        <v>75</v>
      </c>
      <c r="G178" s="148"/>
    </row>
    <row r="179" spans="1:7" ht="12.75">
      <c r="A179" s="139" t="s">
        <v>93</v>
      </c>
      <c r="B179" s="142">
        <v>178</v>
      </c>
      <c r="C179" s="142">
        <v>73</v>
      </c>
      <c r="D179" s="143" t="s">
        <v>72</v>
      </c>
      <c r="E179" s="143" t="s">
        <v>70</v>
      </c>
      <c r="F179" s="142" t="s">
        <v>75</v>
      </c>
      <c r="G179" s="148"/>
    </row>
    <row r="180" spans="1:7" ht="12.75">
      <c r="A180" s="139" t="s">
        <v>93</v>
      </c>
      <c r="B180" s="142">
        <v>179</v>
      </c>
      <c r="C180" s="142">
        <v>65</v>
      </c>
      <c r="D180" s="143" t="s">
        <v>74</v>
      </c>
      <c r="E180" s="143" t="s">
        <v>70</v>
      </c>
      <c r="F180" s="142" t="s">
        <v>75</v>
      </c>
      <c r="G180" s="148"/>
    </row>
    <row r="181" spans="1:7" ht="12.75">
      <c r="A181" s="139" t="s">
        <v>93</v>
      </c>
      <c r="B181" s="142">
        <v>180</v>
      </c>
      <c r="C181" s="142">
        <v>65</v>
      </c>
      <c r="D181" s="143" t="s">
        <v>72</v>
      </c>
      <c r="E181" s="143" t="s">
        <v>73</v>
      </c>
      <c r="F181" s="142" t="s">
        <v>75</v>
      </c>
      <c r="G181" s="148"/>
    </row>
    <row r="182" spans="1:7" ht="12.75">
      <c r="A182" s="139" t="s">
        <v>93</v>
      </c>
      <c r="B182" s="142">
        <v>181</v>
      </c>
      <c r="C182" s="142">
        <v>95</v>
      </c>
      <c r="D182" s="143" t="s">
        <v>70</v>
      </c>
      <c r="E182" s="143" t="s">
        <v>70</v>
      </c>
      <c r="F182" s="142" t="s">
        <v>75</v>
      </c>
      <c r="G182" s="148"/>
    </row>
    <row r="183" spans="1:7" ht="12.75">
      <c r="A183" s="139" t="s">
        <v>93</v>
      </c>
      <c r="B183" s="142">
        <v>181</v>
      </c>
      <c r="C183" s="142">
        <v>98</v>
      </c>
      <c r="D183" s="143" t="s">
        <v>74</v>
      </c>
      <c r="E183" s="143" t="s">
        <v>70</v>
      </c>
      <c r="F183" s="142" t="s">
        <v>75</v>
      </c>
      <c r="G183" s="148"/>
    </row>
    <row r="184" spans="1:7" ht="12.75">
      <c r="A184" s="139" t="s">
        <v>93</v>
      </c>
      <c r="B184" s="142">
        <v>182</v>
      </c>
      <c r="C184" s="142">
        <v>63</v>
      </c>
      <c r="D184" s="143" t="s">
        <v>72</v>
      </c>
      <c r="E184" s="143" t="s">
        <v>70</v>
      </c>
      <c r="F184" s="142" t="s">
        <v>75</v>
      </c>
      <c r="G184" s="148"/>
    </row>
    <row r="185" spans="1:7" ht="12.75">
      <c r="A185" s="139" t="s">
        <v>93</v>
      </c>
      <c r="B185" s="142">
        <v>183</v>
      </c>
      <c r="C185" s="142">
        <v>80</v>
      </c>
      <c r="D185" s="143" t="s">
        <v>72</v>
      </c>
      <c r="E185" s="143" t="s">
        <v>76</v>
      </c>
      <c r="F185" s="142" t="s">
        <v>75</v>
      </c>
      <c r="G185" s="148"/>
    </row>
    <row r="186" spans="1:7" ht="12.75">
      <c r="A186" s="139" t="s">
        <v>93</v>
      </c>
      <c r="B186" s="142">
        <v>183</v>
      </c>
      <c r="C186" s="142">
        <v>81</v>
      </c>
      <c r="D186" s="143" t="s">
        <v>70</v>
      </c>
      <c r="E186" s="143" t="s">
        <v>70</v>
      </c>
      <c r="F186" s="142" t="s">
        <v>75</v>
      </c>
      <c r="G186" s="148"/>
    </row>
    <row r="187" spans="1:7" ht="12.75">
      <c r="A187" s="139" t="s">
        <v>93</v>
      </c>
      <c r="B187" s="142">
        <v>183</v>
      </c>
      <c r="C187" s="142">
        <v>78</v>
      </c>
      <c r="D187" s="143" t="s">
        <v>72</v>
      </c>
      <c r="E187" s="143" t="s">
        <v>70</v>
      </c>
      <c r="F187" s="142" t="s">
        <v>75</v>
      </c>
      <c r="G187" s="148"/>
    </row>
    <row r="188" spans="1:7" ht="12.75">
      <c r="A188" s="139" t="s">
        <v>93</v>
      </c>
      <c r="B188" s="142">
        <v>184</v>
      </c>
      <c r="C188" s="142">
        <v>69</v>
      </c>
      <c r="D188" s="143" t="s">
        <v>72</v>
      </c>
      <c r="E188" s="143" t="s">
        <v>70</v>
      </c>
      <c r="F188" s="142" t="s">
        <v>75</v>
      </c>
      <c r="G188" s="148"/>
    </row>
    <row r="189" spans="1:7" ht="12.75">
      <c r="A189" s="139" t="s">
        <v>93</v>
      </c>
      <c r="B189" s="142">
        <v>184</v>
      </c>
      <c r="C189" s="142">
        <v>82</v>
      </c>
      <c r="D189" s="143" t="s">
        <v>72</v>
      </c>
      <c r="E189" s="143" t="s">
        <v>70</v>
      </c>
      <c r="F189" s="142" t="s">
        <v>75</v>
      </c>
      <c r="G189" s="148"/>
    </row>
    <row r="190" spans="1:7" ht="12.75">
      <c r="A190" s="139" t="s">
        <v>93</v>
      </c>
      <c r="B190" s="142">
        <v>184</v>
      </c>
      <c r="C190" s="142">
        <v>73</v>
      </c>
      <c r="D190" s="143" t="s">
        <v>74</v>
      </c>
      <c r="E190" s="143" t="s">
        <v>70</v>
      </c>
      <c r="F190" s="142" t="s">
        <v>75</v>
      </c>
      <c r="G190" s="148"/>
    </row>
    <row r="191" spans="1:7" ht="12.75">
      <c r="A191" s="139" t="s">
        <v>93</v>
      </c>
      <c r="B191" s="142">
        <v>186</v>
      </c>
      <c r="C191" s="142">
        <v>85</v>
      </c>
      <c r="D191" s="143" t="s">
        <v>70</v>
      </c>
      <c r="E191" s="143" t="s">
        <v>70</v>
      </c>
      <c r="F191" s="142" t="s">
        <v>75</v>
      </c>
      <c r="G191" s="148"/>
    </row>
    <row r="192" spans="1:7" ht="12.75">
      <c r="A192" s="139" t="s">
        <v>93</v>
      </c>
      <c r="B192" s="142">
        <v>188</v>
      </c>
      <c r="C192" s="142">
        <v>74</v>
      </c>
      <c r="D192" s="143" t="s">
        <v>70</v>
      </c>
      <c r="E192" s="143" t="s">
        <v>70</v>
      </c>
      <c r="F192" s="142" t="s">
        <v>75</v>
      </c>
      <c r="G192" s="148"/>
    </row>
    <row r="193" spans="1:7" ht="12.75">
      <c r="A193" s="139" t="s">
        <v>93</v>
      </c>
      <c r="B193" s="142">
        <v>188</v>
      </c>
      <c r="C193" s="142">
        <v>75</v>
      </c>
      <c r="D193" s="143" t="s">
        <v>72</v>
      </c>
      <c r="E193" s="143" t="s">
        <v>70</v>
      </c>
      <c r="F193" s="142" t="s">
        <v>75</v>
      </c>
      <c r="G193" s="148"/>
    </row>
    <row r="194" spans="1:7" ht="12.75">
      <c r="A194" s="139" t="s">
        <v>93</v>
      </c>
      <c r="B194" s="142">
        <v>188</v>
      </c>
      <c r="C194" s="142">
        <v>65</v>
      </c>
      <c r="D194" s="143" t="s">
        <v>70</v>
      </c>
      <c r="E194" s="143" t="s">
        <v>70</v>
      </c>
      <c r="F194" s="142" t="s">
        <v>75</v>
      </c>
      <c r="G194" s="148"/>
    </row>
    <row r="195" spans="1:7" ht="12.75">
      <c r="A195" s="139" t="s">
        <v>93</v>
      </c>
      <c r="B195" s="142">
        <v>190</v>
      </c>
      <c r="C195" s="142">
        <v>98</v>
      </c>
      <c r="D195" s="143" t="s">
        <v>72</v>
      </c>
      <c r="E195" s="143" t="s">
        <v>70</v>
      </c>
      <c r="F195" s="142" t="s">
        <v>75</v>
      </c>
      <c r="G195" s="148"/>
    </row>
    <row r="196" spans="1:7" ht="12.75">
      <c r="A196" s="139" t="s">
        <v>94</v>
      </c>
      <c r="B196" s="142">
        <v>162</v>
      </c>
      <c r="C196" s="142">
        <v>63</v>
      </c>
      <c r="D196" s="139" t="s">
        <v>72</v>
      </c>
      <c r="E196" s="139" t="s">
        <v>70</v>
      </c>
      <c r="F196" s="144" t="s">
        <v>71</v>
      </c>
      <c r="G196" s="149"/>
    </row>
    <row r="197" spans="1:7" ht="12.75">
      <c r="A197" s="139" t="s">
        <v>94</v>
      </c>
      <c r="B197" s="142">
        <v>162</v>
      </c>
      <c r="C197" s="142">
        <v>52</v>
      </c>
      <c r="D197" s="139" t="s">
        <v>70</v>
      </c>
      <c r="E197" s="139" t="s">
        <v>70</v>
      </c>
      <c r="F197" s="144" t="s">
        <v>71</v>
      </c>
      <c r="G197" s="149"/>
    </row>
    <row r="198" spans="1:7" ht="12.75">
      <c r="A198" s="139" t="s">
        <v>94</v>
      </c>
      <c r="B198" s="142">
        <v>163</v>
      </c>
      <c r="C198" s="142">
        <v>55</v>
      </c>
      <c r="D198" s="139" t="s">
        <v>72</v>
      </c>
      <c r="E198" s="139" t="s">
        <v>73</v>
      </c>
      <c r="F198" s="144" t="s">
        <v>71</v>
      </c>
      <c r="G198" s="149"/>
    </row>
    <row r="199" spans="1:7" ht="12.75">
      <c r="A199" s="139" t="s">
        <v>94</v>
      </c>
      <c r="B199" s="142">
        <v>164</v>
      </c>
      <c r="C199" s="142">
        <v>59</v>
      </c>
      <c r="D199" s="139" t="s">
        <v>72</v>
      </c>
      <c r="E199" s="139" t="s">
        <v>73</v>
      </c>
      <c r="F199" s="144" t="s">
        <v>71</v>
      </c>
      <c r="G199" s="149"/>
    </row>
    <row r="200" spans="1:7" ht="12.75">
      <c r="A200" s="139" t="s">
        <v>94</v>
      </c>
      <c r="B200" s="142">
        <v>164</v>
      </c>
      <c r="C200" s="142">
        <v>62</v>
      </c>
      <c r="D200" s="139" t="s">
        <v>70</v>
      </c>
      <c r="E200" s="139" t="s">
        <v>70</v>
      </c>
      <c r="F200" s="144" t="s">
        <v>71</v>
      </c>
      <c r="G200" s="149"/>
    </row>
    <row r="201" spans="1:7" ht="12.75">
      <c r="A201" s="139" t="s">
        <v>94</v>
      </c>
      <c r="B201" s="142">
        <v>165</v>
      </c>
      <c r="C201" s="142">
        <v>52</v>
      </c>
      <c r="D201" s="139" t="s">
        <v>70</v>
      </c>
      <c r="E201" s="139" t="s">
        <v>70</v>
      </c>
      <c r="F201" s="144" t="s">
        <v>71</v>
      </c>
      <c r="G201" s="149"/>
    </row>
    <row r="202" spans="1:7" ht="12.75">
      <c r="A202" s="139" t="s">
        <v>94</v>
      </c>
      <c r="B202" s="142">
        <v>165</v>
      </c>
      <c r="C202" s="142">
        <v>55</v>
      </c>
      <c r="D202" s="139" t="s">
        <v>70</v>
      </c>
      <c r="E202" s="139" t="s">
        <v>70</v>
      </c>
      <c r="F202" s="144" t="s">
        <v>75</v>
      </c>
      <c r="G202" s="149"/>
    </row>
    <row r="203" spans="1:7" ht="12.75">
      <c r="A203" s="139" t="s">
        <v>94</v>
      </c>
      <c r="B203" s="142">
        <v>165</v>
      </c>
      <c r="C203" s="142">
        <v>58</v>
      </c>
      <c r="D203" s="139" t="s">
        <v>72</v>
      </c>
      <c r="E203" s="139" t="s">
        <v>73</v>
      </c>
      <c r="F203" s="144" t="s">
        <v>71</v>
      </c>
      <c r="G203" s="149"/>
    </row>
    <row r="204" spans="1:7" ht="12.75">
      <c r="A204" s="139" t="s">
        <v>94</v>
      </c>
      <c r="B204" s="142">
        <v>165</v>
      </c>
      <c r="C204" s="142">
        <v>50</v>
      </c>
      <c r="D204" s="139" t="s">
        <v>72</v>
      </c>
      <c r="E204" s="139" t="s">
        <v>70</v>
      </c>
      <c r="F204" s="144" t="s">
        <v>71</v>
      </c>
      <c r="G204" s="149"/>
    </row>
    <row r="205" spans="1:7" ht="12.75">
      <c r="A205" s="139" t="s">
        <v>94</v>
      </c>
      <c r="B205" s="142">
        <v>167</v>
      </c>
      <c r="C205" s="142">
        <v>60</v>
      </c>
      <c r="D205" s="139" t="s">
        <v>74</v>
      </c>
      <c r="E205" s="139" t="s">
        <v>77</v>
      </c>
      <c r="F205" s="144" t="s">
        <v>75</v>
      </c>
      <c r="G205" s="149"/>
    </row>
    <row r="206" spans="1:7" ht="12.75">
      <c r="A206" s="139" t="s">
        <v>94</v>
      </c>
      <c r="B206" s="142">
        <v>167</v>
      </c>
      <c r="C206" s="142">
        <v>57</v>
      </c>
      <c r="D206" s="139" t="s">
        <v>70</v>
      </c>
      <c r="E206" s="139" t="s">
        <v>70</v>
      </c>
      <c r="F206" s="144" t="s">
        <v>71</v>
      </c>
      <c r="G206" s="149"/>
    </row>
    <row r="207" spans="1:7" ht="12.75">
      <c r="A207" s="139" t="s">
        <v>94</v>
      </c>
      <c r="B207" s="142">
        <v>168</v>
      </c>
      <c r="C207" s="142">
        <v>70</v>
      </c>
      <c r="D207" s="139" t="s">
        <v>70</v>
      </c>
      <c r="E207" s="139" t="s">
        <v>70</v>
      </c>
      <c r="F207" s="144" t="s">
        <v>71</v>
      </c>
      <c r="G207" s="149"/>
    </row>
    <row r="208" spans="1:7" ht="12.75">
      <c r="A208" s="139" t="s">
        <v>94</v>
      </c>
      <c r="B208" s="142">
        <v>169</v>
      </c>
      <c r="C208" s="142">
        <v>85</v>
      </c>
      <c r="D208" s="139" t="s">
        <v>72</v>
      </c>
      <c r="E208" s="139" t="s">
        <v>73</v>
      </c>
      <c r="F208" s="144" t="s">
        <v>71</v>
      </c>
      <c r="G208" s="149"/>
    </row>
    <row r="209" spans="1:7" ht="12.75">
      <c r="A209" s="139" t="s">
        <v>94</v>
      </c>
      <c r="B209" s="142">
        <v>170</v>
      </c>
      <c r="C209" s="142">
        <v>60</v>
      </c>
      <c r="D209" s="139" t="s">
        <v>70</v>
      </c>
      <c r="E209" s="139" t="s">
        <v>70</v>
      </c>
      <c r="F209" s="144" t="s">
        <v>71</v>
      </c>
      <c r="G209" s="149"/>
    </row>
    <row r="210" spans="1:7" ht="12.75">
      <c r="A210" s="139" t="s">
        <v>94</v>
      </c>
      <c r="B210" s="142">
        <v>171</v>
      </c>
      <c r="C210" s="142">
        <v>60</v>
      </c>
      <c r="D210" s="139" t="s">
        <v>74</v>
      </c>
      <c r="E210" s="139" t="s">
        <v>70</v>
      </c>
      <c r="F210" s="144" t="s">
        <v>71</v>
      </c>
      <c r="G210" s="149"/>
    </row>
    <row r="211" spans="1:7" ht="12.75">
      <c r="A211" s="139" t="s">
        <v>94</v>
      </c>
      <c r="B211" s="142">
        <v>173</v>
      </c>
      <c r="C211" s="142">
        <v>58</v>
      </c>
      <c r="D211" s="139" t="s">
        <v>72</v>
      </c>
      <c r="E211" s="139" t="s">
        <v>73</v>
      </c>
      <c r="F211" s="144" t="s">
        <v>71</v>
      </c>
      <c r="G211" s="149"/>
    </row>
    <row r="212" spans="1:7" ht="12.75">
      <c r="A212" s="139" t="s">
        <v>94</v>
      </c>
      <c r="B212" s="142">
        <v>173</v>
      </c>
      <c r="C212" s="142">
        <v>62</v>
      </c>
      <c r="D212" s="139" t="s">
        <v>74</v>
      </c>
      <c r="E212" s="139" t="s">
        <v>76</v>
      </c>
      <c r="F212" s="144" t="s">
        <v>71</v>
      </c>
      <c r="G212" s="149"/>
    </row>
    <row r="213" spans="1:7" ht="12.75">
      <c r="A213" s="139" t="s">
        <v>94</v>
      </c>
      <c r="B213" s="142">
        <v>174</v>
      </c>
      <c r="C213" s="142">
        <v>80</v>
      </c>
      <c r="D213" s="139" t="s">
        <v>74</v>
      </c>
      <c r="E213" s="139" t="s">
        <v>70</v>
      </c>
      <c r="F213" s="144" t="s">
        <v>75</v>
      </c>
      <c r="G213" s="149"/>
    </row>
    <row r="214" spans="1:7" ht="12.75">
      <c r="A214" s="139" t="s">
        <v>94</v>
      </c>
      <c r="B214" s="142">
        <v>175</v>
      </c>
      <c r="C214" s="142">
        <v>76</v>
      </c>
      <c r="D214" s="139" t="s">
        <v>72</v>
      </c>
      <c r="E214" s="139" t="s">
        <v>70</v>
      </c>
      <c r="F214" s="144" t="s">
        <v>75</v>
      </c>
      <c r="G214" s="149"/>
    </row>
    <row r="215" spans="1:7" ht="12.75">
      <c r="A215" s="139" t="s">
        <v>94</v>
      </c>
      <c r="B215" s="142">
        <v>176</v>
      </c>
      <c r="C215" s="142">
        <v>68</v>
      </c>
      <c r="D215" s="139" t="s">
        <v>74</v>
      </c>
      <c r="E215" s="139" t="s">
        <v>73</v>
      </c>
      <c r="F215" s="144" t="s">
        <v>75</v>
      </c>
      <c r="G215" s="149"/>
    </row>
    <row r="216" spans="1:7" ht="12.75">
      <c r="A216" s="139" t="s">
        <v>94</v>
      </c>
      <c r="B216" s="142">
        <v>179</v>
      </c>
      <c r="C216" s="142">
        <v>70</v>
      </c>
      <c r="D216" s="139" t="s">
        <v>72</v>
      </c>
      <c r="E216" s="139" t="s">
        <v>70</v>
      </c>
      <c r="F216" s="144" t="s">
        <v>75</v>
      </c>
      <c r="G216" s="149"/>
    </row>
    <row r="217" spans="1:7" ht="12.75">
      <c r="A217" s="139" t="s">
        <v>94</v>
      </c>
      <c r="B217" s="142">
        <v>179</v>
      </c>
      <c r="C217" s="142">
        <v>70</v>
      </c>
      <c r="D217" s="139" t="s">
        <v>70</v>
      </c>
      <c r="E217" s="139" t="s">
        <v>73</v>
      </c>
      <c r="F217" s="144" t="s">
        <v>75</v>
      </c>
      <c r="G217" s="149"/>
    </row>
    <row r="218" spans="1:7" ht="12.75">
      <c r="A218" s="139" t="s">
        <v>94</v>
      </c>
      <c r="B218" s="142">
        <v>180</v>
      </c>
      <c r="C218" s="142">
        <v>70</v>
      </c>
      <c r="D218" s="139" t="s">
        <v>70</v>
      </c>
      <c r="E218" s="139" t="s">
        <v>70</v>
      </c>
      <c r="F218" s="144" t="s">
        <v>75</v>
      </c>
      <c r="G218" s="149"/>
    </row>
    <row r="219" spans="1:7" ht="12.75">
      <c r="A219" s="139" t="s">
        <v>94</v>
      </c>
      <c r="B219" s="142">
        <v>180</v>
      </c>
      <c r="C219" s="142">
        <v>70</v>
      </c>
      <c r="D219" s="139" t="s">
        <v>74</v>
      </c>
      <c r="E219" s="139" t="s">
        <v>70</v>
      </c>
      <c r="F219" s="144" t="s">
        <v>75</v>
      </c>
      <c r="G219" s="149"/>
    </row>
    <row r="220" spans="1:7" ht="12.75">
      <c r="A220" s="139" t="s">
        <v>94</v>
      </c>
      <c r="B220" s="142">
        <v>182</v>
      </c>
      <c r="C220" s="142">
        <v>65</v>
      </c>
      <c r="D220" s="139" t="s">
        <v>72</v>
      </c>
      <c r="E220" s="139" t="s">
        <v>70</v>
      </c>
      <c r="F220" s="144" t="s">
        <v>75</v>
      </c>
      <c r="G220" s="149"/>
    </row>
    <row r="221" spans="1:7" ht="12.75">
      <c r="A221" s="139" t="s">
        <v>94</v>
      </c>
      <c r="B221" s="142">
        <v>182</v>
      </c>
      <c r="C221" s="142">
        <v>78</v>
      </c>
      <c r="D221" s="139" t="s">
        <v>74</v>
      </c>
      <c r="E221" s="139" t="s">
        <v>73</v>
      </c>
      <c r="F221" s="144" t="s">
        <v>75</v>
      </c>
      <c r="G221" s="149"/>
    </row>
    <row r="222" spans="1:7" ht="12.75">
      <c r="A222" s="139" t="s">
        <v>94</v>
      </c>
      <c r="B222" s="142">
        <v>182</v>
      </c>
      <c r="C222" s="142">
        <v>90</v>
      </c>
      <c r="D222" s="139" t="s">
        <v>70</v>
      </c>
      <c r="E222" s="139" t="s">
        <v>70</v>
      </c>
      <c r="F222" s="144" t="s">
        <v>75</v>
      </c>
      <c r="G222" s="149"/>
    </row>
    <row r="223" spans="1:7" ht="12.75">
      <c r="A223" s="139" t="s">
        <v>94</v>
      </c>
      <c r="B223" s="142">
        <v>182</v>
      </c>
      <c r="C223" s="142">
        <v>70</v>
      </c>
      <c r="D223" s="139" t="s">
        <v>70</v>
      </c>
      <c r="E223" s="139" t="s">
        <v>70</v>
      </c>
      <c r="F223" s="144" t="s">
        <v>75</v>
      </c>
      <c r="G223" s="149"/>
    </row>
    <row r="224" spans="1:7" ht="12.75">
      <c r="A224" s="139" t="s">
        <v>94</v>
      </c>
      <c r="B224" s="142">
        <v>183</v>
      </c>
      <c r="C224" s="142">
        <v>67</v>
      </c>
      <c r="D224" s="139" t="s">
        <v>74</v>
      </c>
      <c r="E224" s="139" t="s">
        <v>70</v>
      </c>
      <c r="F224" s="144" t="s">
        <v>75</v>
      </c>
      <c r="G224" s="149"/>
    </row>
    <row r="225" spans="1:7" ht="12.75">
      <c r="A225" s="139" t="s">
        <v>94</v>
      </c>
      <c r="B225" s="142">
        <v>183</v>
      </c>
      <c r="C225" s="142">
        <v>82</v>
      </c>
      <c r="D225" s="139" t="s">
        <v>70</v>
      </c>
      <c r="E225" s="139" t="s">
        <v>70</v>
      </c>
      <c r="F225" s="144" t="s">
        <v>75</v>
      </c>
      <c r="G225" s="149"/>
    </row>
    <row r="226" spans="1:7" ht="12.75">
      <c r="A226" s="139" t="s">
        <v>94</v>
      </c>
      <c r="B226" s="142">
        <v>184</v>
      </c>
      <c r="C226" s="142">
        <v>78</v>
      </c>
      <c r="D226" s="139" t="s">
        <v>70</v>
      </c>
      <c r="E226" s="139" t="s">
        <v>76</v>
      </c>
      <c r="F226" s="144" t="s">
        <v>75</v>
      </c>
      <c r="G226" s="149"/>
    </row>
    <row r="227" spans="1:7" ht="12.75">
      <c r="A227" s="139" t="s">
        <v>94</v>
      </c>
      <c r="B227" s="142">
        <v>184</v>
      </c>
      <c r="C227" s="142">
        <v>78</v>
      </c>
      <c r="D227" s="139" t="s">
        <v>70</v>
      </c>
      <c r="E227" s="139" t="s">
        <v>70</v>
      </c>
      <c r="F227" s="144" t="s">
        <v>75</v>
      </c>
      <c r="G227" s="149"/>
    </row>
    <row r="228" spans="1:7" ht="12.75">
      <c r="A228" s="139" t="s">
        <v>94</v>
      </c>
      <c r="B228" s="142">
        <v>185</v>
      </c>
      <c r="C228" s="142">
        <v>82</v>
      </c>
      <c r="D228" s="139" t="s">
        <v>72</v>
      </c>
      <c r="E228" s="139" t="s">
        <v>70</v>
      </c>
      <c r="F228" s="144" t="s">
        <v>75</v>
      </c>
      <c r="G228" s="149"/>
    </row>
    <row r="229" spans="1:7" ht="12.75">
      <c r="A229" s="139" t="s">
        <v>94</v>
      </c>
      <c r="B229" s="142">
        <v>188</v>
      </c>
      <c r="C229" s="142">
        <v>77</v>
      </c>
      <c r="D229" s="139" t="s">
        <v>72</v>
      </c>
      <c r="E229" s="139" t="s">
        <v>70</v>
      </c>
      <c r="F229" s="144" t="s">
        <v>75</v>
      </c>
      <c r="G229" s="149"/>
    </row>
    <row r="230" spans="1:7" ht="12.75">
      <c r="A230" s="139" t="s">
        <v>94</v>
      </c>
      <c r="B230" s="142">
        <v>193</v>
      </c>
      <c r="C230" s="142">
        <v>83</v>
      </c>
      <c r="D230" s="139" t="s">
        <v>74</v>
      </c>
      <c r="E230" s="139" t="s">
        <v>76</v>
      </c>
      <c r="F230" s="144" t="s">
        <v>75</v>
      </c>
      <c r="G230" s="149"/>
    </row>
    <row r="231" spans="1:7" ht="12.75">
      <c r="A231" s="139" t="s">
        <v>95</v>
      </c>
      <c r="B231" s="144">
        <v>166</v>
      </c>
      <c r="C231" s="144">
        <v>65</v>
      </c>
      <c r="D231" s="145" t="s">
        <v>70</v>
      </c>
      <c r="E231" s="145" t="s">
        <v>73</v>
      </c>
      <c r="F231" s="144" t="s">
        <v>75</v>
      </c>
      <c r="G231" s="149"/>
    </row>
    <row r="232" spans="1:7" ht="12.75">
      <c r="A232" s="139" t="s">
        <v>95</v>
      </c>
      <c r="B232" s="144">
        <v>178</v>
      </c>
      <c r="C232" s="144">
        <v>93</v>
      </c>
      <c r="D232" s="145" t="s">
        <v>70</v>
      </c>
      <c r="E232" s="145" t="s">
        <v>70</v>
      </c>
      <c r="F232" s="144" t="s">
        <v>75</v>
      </c>
      <c r="G232" s="149"/>
    </row>
    <row r="233" spans="1:7" ht="12.75">
      <c r="A233" s="139" t="s">
        <v>95</v>
      </c>
      <c r="B233" s="144">
        <v>179</v>
      </c>
      <c r="C233" s="144">
        <v>73</v>
      </c>
      <c r="D233" s="145" t="s">
        <v>74</v>
      </c>
      <c r="E233" s="145" t="s">
        <v>70</v>
      </c>
      <c r="F233" s="144" t="s">
        <v>75</v>
      </c>
      <c r="G233" s="149"/>
    </row>
    <row r="234" spans="1:7" ht="12.75">
      <c r="A234" s="139" t="s">
        <v>95</v>
      </c>
      <c r="B234" s="144">
        <v>189</v>
      </c>
      <c r="C234" s="144">
        <v>95</v>
      </c>
      <c r="D234" s="145" t="s">
        <v>72</v>
      </c>
      <c r="E234" s="145" t="s">
        <v>70</v>
      </c>
      <c r="F234" s="144" t="s">
        <v>75</v>
      </c>
      <c r="G234" s="149"/>
    </row>
    <row r="235" spans="1:7" ht="12.75">
      <c r="A235" s="139" t="s">
        <v>95</v>
      </c>
      <c r="B235" s="144">
        <v>180</v>
      </c>
      <c r="C235" s="144">
        <v>75</v>
      </c>
      <c r="D235" s="145" t="s">
        <v>70</v>
      </c>
      <c r="E235" s="145" t="s">
        <v>76</v>
      </c>
      <c r="F235" s="144" t="s">
        <v>75</v>
      </c>
      <c r="G235" s="149"/>
    </row>
    <row r="236" spans="1:7" ht="12.75">
      <c r="A236" s="139" t="s">
        <v>95</v>
      </c>
      <c r="B236" s="144">
        <v>167</v>
      </c>
      <c r="C236" s="144">
        <v>51</v>
      </c>
      <c r="D236" s="145" t="s">
        <v>74</v>
      </c>
      <c r="E236" s="145" t="s">
        <v>70</v>
      </c>
      <c r="F236" s="144" t="s">
        <v>71</v>
      </c>
      <c r="G236" s="149"/>
    </row>
    <row r="237" spans="1:7" ht="12.75">
      <c r="A237" s="139" t="s">
        <v>95</v>
      </c>
      <c r="B237" s="144">
        <v>188</v>
      </c>
      <c r="C237" s="144">
        <v>77</v>
      </c>
      <c r="D237" s="145" t="s">
        <v>70</v>
      </c>
      <c r="E237" s="145" t="s">
        <v>70</v>
      </c>
      <c r="F237" s="144" t="s">
        <v>75</v>
      </c>
      <c r="G237" s="149"/>
    </row>
    <row r="238" spans="1:7" ht="12.75">
      <c r="A238" s="139" t="s">
        <v>95</v>
      </c>
      <c r="B238" s="144">
        <v>165</v>
      </c>
      <c r="C238" s="144">
        <v>53</v>
      </c>
      <c r="D238" s="145" t="s">
        <v>72</v>
      </c>
      <c r="E238" s="145" t="s">
        <v>73</v>
      </c>
      <c r="F238" s="144" t="s">
        <v>71</v>
      </c>
      <c r="G238" s="149"/>
    </row>
    <row r="239" spans="1:7" ht="12.75">
      <c r="A239" s="139" t="s">
        <v>95</v>
      </c>
      <c r="B239" s="144">
        <v>160</v>
      </c>
      <c r="C239" s="144">
        <v>54</v>
      </c>
      <c r="D239" s="145" t="s">
        <v>74</v>
      </c>
      <c r="E239" s="145" t="s">
        <v>70</v>
      </c>
      <c r="F239" s="144" t="s">
        <v>71</v>
      </c>
      <c r="G239" s="149"/>
    </row>
    <row r="240" spans="1:7" ht="12.75">
      <c r="A240" s="139" t="s">
        <v>95</v>
      </c>
      <c r="B240" s="144">
        <v>173</v>
      </c>
      <c r="C240" s="144">
        <v>77</v>
      </c>
      <c r="D240" s="145" t="s">
        <v>72</v>
      </c>
      <c r="E240" s="145" t="s">
        <v>70</v>
      </c>
      <c r="F240" s="144" t="s">
        <v>75</v>
      </c>
      <c r="G240" s="149"/>
    </row>
    <row r="241" spans="1:7" ht="12.75">
      <c r="A241" s="139" t="s">
        <v>95</v>
      </c>
      <c r="B241" s="144">
        <v>183</v>
      </c>
      <c r="C241" s="144">
        <v>77</v>
      </c>
      <c r="D241" s="145" t="s">
        <v>74</v>
      </c>
      <c r="E241" s="145" t="s">
        <v>70</v>
      </c>
      <c r="F241" s="144" t="s">
        <v>75</v>
      </c>
      <c r="G241" s="149"/>
    </row>
    <row r="242" spans="1:7" ht="12.75">
      <c r="A242" s="139" t="s">
        <v>95</v>
      </c>
      <c r="B242" s="144">
        <v>161</v>
      </c>
      <c r="C242" s="144">
        <v>56</v>
      </c>
      <c r="D242" s="145" t="s">
        <v>74</v>
      </c>
      <c r="E242" s="145" t="s">
        <v>70</v>
      </c>
      <c r="F242" s="144" t="s">
        <v>71</v>
      </c>
      <c r="G242" s="149"/>
    </row>
    <row r="243" spans="1:7" ht="12.75">
      <c r="A243" s="139" t="s">
        <v>95</v>
      </c>
      <c r="B243" s="144">
        <v>173</v>
      </c>
      <c r="C243" s="144">
        <v>70</v>
      </c>
      <c r="D243" s="145" t="s">
        <v>72</v>
      </c>
      <c r="E243" s="145" t="s">
        <v>70</v>
      </c>
      <c r="F243" s="144" t="s">
        <v>75</v>
      </c>
      <c r="G243" s="149"/>
    </row>
    <row r="244" spans="1:7" ht="12.75">
      <c r="A244" s="139" t="s">
        <v>95</v>
      </c>
      <c r="B244" s="144">
        <v>188</v>
      </c>
      <c r="C244" s="144">
        <v>83</v>
      </c>
      <c r="D244" s="145" t="s">
        <v>74</v>
      </c>
      <c r="E244" s="145" t="s">
        <v>70</v>
      </c>
      <c r="F244" s="144" t="s">
        <v>75</v>
      </c>
      <c r="G244" s="149"/>
    </row>
    <row r="245" spans="1:7" ht="12.75">
      <c r="A245" s="139" t="s">
        <v>95</v>
      </c>
      <c r="B245" s="144">
        <v>169</v>
      </c>
      <c r="C245" s="144">
        <v>58</v>
      </c>
      <c r="D245" s="145" t="s">
        <v>70</v>
      </c>
      <c r="E245" s="145" t="s">
        <v>70</v>
      </c>
      <c r="F245" s="144" t="s">
        <v>71</v>
      </c>
      <c r="G245" s="149"/>
    </row>
    <row r="246" spans="1:7" ht="12.75">
      <c r="A246" s="139" t="s">
        <v>95</v>
      </c>
      <c r="B246" s="144">
        <v>166</v>
      </c>
      <c r="C246" s="144">
        <v>62</v>
      </c>
      <c r="D246" s="145" t="s">
        <v>70</v>
      </c>
      <c r="E246" s="145" t="s">
        <v>70</v>
      </c>
      <c r="F246" s="144" t="s">
        <v>71</v>
      </c>
      <c r="G246" s="149"/>
    </row>
    <row r="247" spans="1:7" ht="12.75">
      <c r="A247" s="139" t="s">
        <v>95</v>
      </c>
      <c r="B247" s="144">
        <v>161</v>
      </c>
      <c r="C247" s="144">
        <v>57</v>
      </c>
      <c r="D247" s="145" t="s">
        <v>70</v>
      </c>
      <c r="E247" s="145" t="s">
        <v>70</v>
      </c>
      <c r="F247" s="144" t="s">
        <v>71</v>
      </c>
      <c r="G247" s="149"/>
    </row>
    <row r="248" spans="1:7" ht="12.75">
      <c r="A248" s="139" t="s">
        <v>95</v>
      </c>
      <c r="B248" s="144">
        <v>160</v>
      </c>
      <c r="C248" s="144">
        <v>77</v>
      </c>
      <c r="D248" s="145" t="s">
        <v>72</v>
      </c>
      <c r="E248" s="145" t="s">
        <v>70</v>
      </c>
      <c r="F248" s="144" t="s">
        <v>71</v>
      </c>
      <c r="G248" s="149"/>
    </row>
    <row r="249" spans="1:7" ht="12.75">
      <c r="A249" s="139" t="s">
        <v>95</v>
      </c>
      <c r="B249" s="144">
        <v>165</v>
      </c>
      <c r="C249" s="144">
        <v>66</v>
      </c>
      <c r="D249" s="145" t="s">
        <v>70</v>
      </c>
      <c r="E249" s="145" t="s">
        <v>73</v>
      </c>
      <c r="F249" s="144" t="s">
        <v>71</v>
      </c>
      <c r="G249" s="149"/>
    </row>
    <row r="250" spans="1:7" ht="12.75">
      <c r="A250" s="139" t="s">
        <v>95</v>
      </c>
      <c r="B250" s="144">
        <v>161</v>
      </c>
      <c r="C250" s="144">
        <v>49</v>
      </c>
      <c r="D250" s="145" t="s">
        <v>72</v>
      </c>
      <c r="E250" s="145" t="s">
        <v>70</v>
      </c>
      <c r="F250" s="144" t="s">
        <v>71</v>
      </c>
      <c r="G250" s="149"/>
    </row>
    <row r="251" spans="1:7" ht="12.75">
      <c r="A251" s="139" t="s">
        <v>95</v>
      </c>
      <c r="B251" s="144">
        <v>175</v>
      </c>
      <c r="C251" s="144">
        <v>60</v>
      </c>
      <c r="D251" s="145" t="s">
        <v>70</v>
      </c>
      <c r="E251" s="145" t="s">
        <v>70</v>
      </c>
      <c r="F251" s="144" t="s">
        <v>71</v>
      </c>
      <c r="G251" s="149"/>
    </row>
    <row r="252" spans="1:7" ht="12.75">
      <c r="A252" s="139" t="s">
        <v>95</v>
      </c>
      <c r="B252" s="144">
        <v>166</v>
      </c>
      <c r="C252" s="144">
        <v>47</v>
      </c>
      <c r="D252" s="145" t="s">
        <v>74</v>
      </c>
      <c r="E252" s="145" t="s">
        <v>73</v>
      </c>
      <c r="F252" s="144" t="s">
        <v>71</v>
      </c>
      <c r="G252" s="149"/>
    </row>
    <row r="253" spans="1:7" ht="12.75">
      <c r="A253" s="139" t="s">
        <v>95</v>
      </c>
      <c r="B253" s="144">
        <v>173</v>
      </c>
      <c r="C253" s="144">
        <v>60</v>
      </c>
      <c r="D253" s="145" t="s">
        <v>70</v>
      </c>
      <c r="E253" s="145" t="s">
        <v>70</v>
      </c>
      <c r="F253" s="144" t="s">
        <v>71</v>
      </c>
      <c r="G253" s="149"/>
    </row>
    <row r="254" spans="1:7" ht="12.75">
      <c r="A254" s="139" t="s">
        <v>95</v>
      </c>
      <c r="B254" s="144">
        <v>166</v>
      </c>
      <c r="C254" s="144">
        <v>56</v>
      </c>
      <c r="D254" s="145" t="s">
        <v>70</v>
      </c>
      <c r="E254" s="145" t="s">
        <v>70</v>
      </c>
      <c r="F254" s="144" t="s">
        <v>71</v>
      </c>
      <c r="G254" s="149"/>
    </row>
    <row r="255" spans="1:7" ht="12.75">
      <c r="A255" s="139" t="s">
        <v>95</v>
      </c>
      <c r="B255" s="144">
        <v>163</v>
      </c>
      <c r="C255" s="144">
        <v>65</v>
      </c>
      <c r="D255" s="145" t="s">
        <v>72</v>
      </c>
      <c r="E255" s="145" t="s">
        <v>70</v>
      </c>
      <c r="F255" s="144" t="s">
        <v>71</v>
      </c>
      <c r="G255" s="149"/>
    </row>
    <row r="256" spans="1:7" ht="12.75">
      <c r="A256" s="139" t="s">
        <v>95</v>
      </c>
      <c r="B256" s="144">
        <v>173</v>
      </c>
      <c r="C256" s="144">
        <v>56</v>
      </c>
      <c r="D256" s="145" t="s">
        <v>72</v>
      </c>
      <c r="E256" s="145" t="s">
        <v>73</v>
      </c>
      <c r="F256" s="144" t="s">
        <v>71</v>
      </c>
      <c r="G256" s="149"/>
    </row>
    <row r="257" spans="1:7" ht="12.75">
      <c r="A257" s="139" t="s">
        <v>95</v>
      </c>
      <c r="B257" s="144">
        <v>182</v>
      </c>
      <c r="C257" s="144">
        <v>74</v>
      </c>
      <c r="D257" s="145" t="s">
        <v>74</v>
      </c>
      <c r="E257" s="145" t="s">
        <v>70</v>
      </c>
      <c r="F257" s="144" t="s">
        <v>75</v>
      </c>
      <c r="G257" s="149"/>
    </row>
    <row r="258" spans="1:7" ht="12.75">
      <c r="A258" s="139" t="s">
        <v>95</v>
      </c>
      <c r="B258" s="144">
        <v>175</v>
      </c>
      <c r="C258" s="144">
        <v>67</v>
      </c>
      <c r="D258" s="145" t="s">
        <v>70</v>
      </c>
      <c r="E258" s="145" t="s">
        <v>76</v>
      </c>
      <c r="F258" s="144" t="s">
        <v>75</v>
      </c>
      <c r="G258" s="149"/>
    </row>
    <row r="259" spans="1:7" ht="12.75">
      <c r="A259" s="139" t="s">
        <v>95</v>
      </c>
      <c r="B259" s="144">
        <v>170</v>
      </c>
      <c r="C259" s="144">
        <v>57</v>
      </c>
      <c r="D259" s="145" t="s">
        <v>72</v>
      </c>
      <c r="E259" s="145" t="s">
        <v>73</v>
      </c>
      <c r="F259" s="144" t="s">
        <v>71</v>
      </c>
      <c r="G259" s="149"/>
    </row>
    <row r="260" spans="1:7" ht="12.75">
      <c r="A260" s="139" t="s">
        <v>95</v>
      </c>
      <c r="B260" s="144">
        <v>185</v>
      </c>
      <c r="C260" s="144">
        <v>82</v>
      </c>
      <c r="D260" s="145" t="s">
        <v>70</v>
      </c>
      <c r="E260" s="145" t="s">
        <v>70</v>
      </c>
      <c r="F260" s="144" t="s">
        <v>75</v>
      </c>
      <c r="G260" s="149"/>
    </row>
    <row r="261" spans="1:7" ht="12.75">
      <c r="A261" s="139" t="s">
        <v>95</v>
      </c>
      <c r="B261" s="144">
        <v>169</v>
      </c>
      <c r="C261" s="144">
        <v>52</v>
      </c>
      <c r="D261" s="145" t="s">
        <v>70</v>
      </c>
      <c r="E261" s="145" t="s">
        <v>73</v>
      </c>
      <c r="F261" s="144" t="s">
        <v>71</v>
      </c>
      <c r="G261" s="149"/>
    </row>
    <row r="262" spans="1:7" ht="12.75">
      <c r="A262" s="139" t="s">
        <v>95</v>
      </c>
      <c r="B262" s="144">
        <v>157</v>
      </c>
      <c r="C262" s="144">
        <v>69</v>
      </c>
      <c r="D262" s="145" t="s">
        <v>74</v>
      </c>
      <c r="E262" s="145" t="s">
        <v>76</v>
      </c>
      <c r="F262" s="144" t="s">
        <v>75</v>
      </c>
      <c r="G262" s="149"/>
    </row>
    <row r="263" spans="1:7" ht="12.75">
      <c r="A263" s="139" t="s">
        <v>95</v>
      </c>
      <c r="B263" s="144">
        <v>187</v>
      </c>
      <c r="C263" s="144">
        <v>71</v>
      </c>
      <c r="D263" s="145" t="s">
        <v>70</v>
      </c>
      <c r="E263" s="145" t="s">
        <v>70</v>
      </c>
      <c r="F263" s="144" t="s">
        <v>75</v>
      </c>
      <c r="G263" s="149"/>
    </row>
    <row r="264" spans="1:7" ht="12.75">
      <c r="A264" s="139" t="s">
        <v>95</v>
      </c>
      <c r="B264" s="144">
        <v>182</v>
      </c>
      <c r="C264" s="144">
        <v>75</v>
      </c>
      <c r="D264" s="145" t="s">
        <v>74</v>
      </c>
      <c r="E264" s="145" t="s">
        <v>70</v>
      </c>
      <c r="F264" s="144" t="s">
        <v>75</v>
      </c>
      <c r="G264" s="149"/>
    </row>
    <row r="265" spans="1:7" ht="12.75">
      <c r="A265" s="139" t="s">
        <v>95</v>
      </c>
      <c r="B265" s="144">
        <v>190</v>
      </c>
      <c r="C265" s="144">
        <v>92</v>
      </c>
      <c r="D265" s="145" t="s">
        <v>74</v>
      </c>
      <c r="E265" s="145" t="s">
        <v>73</v>
      </c>
      <c r="F265" s="144" t="s">
        <v>75</v>
      </c>
      <c r="G265" s="149"/>
    </row>
    <row r="266" spans="1:7" ht="12.75">
      <c r="A266" s="139" t="s">
        <v>95</v>
      </c>
      <c r="B266" s="144">
        <v>164</v>
      </c>
      <c r="C266" s="144">
        <v>57</v>
      </c>
      <c r="D266" s="145" t="s">
        <v>72</v>
      </c>
      <c r="E266" s="145" t="s">
        <v>73</v>
      </c>
      <c r="F266" s="144" t="s">
        <v>71</v>
      </c>
      <c r="G266" s="149"/>
    </row>
    <row r="267" spans="1:7" ht="12.75">
      <c r="A267" s="139" t="s">
        <v>95</v>
      </c>
      <c r="B267" s="144">
        <v>168</v>
      </c>
      <c r="C267" s="144">
        <v>55</v>
      </c>
      <c r="D267" s="145" t="s">
        <v>72</v>
      </c>
      <c r="E267" s="145" t="s">
        <v>73</v>
      </c>
      <c r="F267" s="144" t="s">
        <v>71</v>
      </c>
      <c r="G267" s="149"/>
    </row>
    <row r="268" spans="1:7" ht="12.75">
      <c r="A268" s="139" t="s">
        <v>95</v>
      </c>
      <c r="B268" s="144">
        <v>173</v>
      </c>
      <c r="C268" s="144">
        <v>55</v>
      </c>
      <c r="D268" s="145" t="s">
        <v>74</v>
      </c>
      <c r="E268" s="145" t="s">
        <v>70</v>
      </c>
      <c r="F268" s="144" t="s">
        <v>71</v>
      </c>
      <c r="G268" s="149"/>
    </row>
    <row r="269" spans="1:7" ht="12.75">
      <c r="A269" s="139" t="s">
        <v>95</v>
      </c>
      <c r="B269" s="144">
        <v>163</v>
      </c>
      <c r="C269" s="144">
        <v>55</v>
      </c>
      <c r="D269" s="145" t="s">
        <v>72</v>
      </c>
      <c r="E269" s="145" t="s">
        <v>73</v>
      </c>
      <c r="F269" s="144" t="s">
        <v>71</v>
      </c>
      <c r="G269" s="149"/>
    </row>
    <row r="270" spans="1:7" ht="12.75">
      <c r="A270" s="139" t="s">
        <v>95</v>
      </c>
      <c r="B270" s="144">
        <v>180</v>
      </c>
      <c r="C270" s="144">
        <v>100</v>
      </c>
      <c r="D270" s="145" t="s">
        <v>70</v>
      </c>
      <c r="E270" s="145" t="s">
        <v>70</v>
      </c>
      <c r="F270" s="144" t="s">
        <v>75</v>
      </c>
      <c r="G270" s="149"/>
    </row>
    <row r="271" spans="1:7" ht="12.75">
      <c r="A271" s="139" t="s">
        <v>95</v>
      </c>
      <c r="B271" s="144">
        <v>170</v>
      </c>
      <c r="C271" s="144">
        <v>51</v>
      </c>
      <c r="D271" s="145" t="s">
        <v>72</v>
      </c>
      <c r="E271" s="145" t="s">
        <v>70</v>
      </c>
      <c r="F271" s="144" t="s">
        <v>71</v>
      </c>
      <c r="G271" s="149"/>
    </row>
    <row r="272" spans="1:7" ht="12.75">
      <c r="A272" s="139" t="s">
        <v>95</v>
      </c>
      <c r="B272" s="144">
        <v>170</v>
      </c>
      <c r="C272" s="144">
        <v>78</v>
      </c>
      <c r="D272" s="145" t="s">
        <v>70</v>
      </c>
      <c r="E272" s="145" t="s">
        <v>70</v>
      </c>
      <c r="F272" s="144" t="s">
        <v>75</v>
      </c>
      <c r="G272" s="149"/>
    </row>
    <row r="273" spans="1:7" ht="12.75">
      <c r="A273" s="139" t="s">
        <v>95</v>
      </c>
      <c r="B273" s="144">
        <v>178</v>
      </c>
      <c r="C273" s="144">
        <v>90</v>
      </c>
      <c r="D273" s="145" t="s">
        <v>70</v>
      </c>
      <c r="E273" s="145" t="s">
        <v>70</v>
      </c>
      <c r="F273" s="144" t="s">
        <v>71</v>
      </c>
      <c r="G273" s="149"/>
    </row>
    <row r="274" spans="1:7" ht="12.75">
      <c r="A274" s="139" t="s">
        <v>95</v>
      </c>
      <c r="B274" s="144">
        <v>176</v>
      </c>
      <c r="C274" s="144">
        <v>65</v>
      </c>
      <c r="D274" s="145" t="s">
        <v>72</v>
      </c>
      <c r="E274" s="145" t="s">
        <v>70</v>
      </c>
      <c r="F274" s="144" t="s">
        <v>75</v>
      </c>
      <c r="G274" s="149"/>
    </row>
    <row r="275" spans="1:7" ht="12.75">
      <c r="A275" s="139" t="s">
        <v>95</v>
      </c>
      <c r="B275" s="144">
        <v>180</v>
      </c>
      <c r="C275" s="144">
        <v>80</v>
      </c>
      <c r="D275" s="145" t="s">
        <v>70</v>
      </c>
      <c r="E275" s="145" t="s">
        <v>70</v>
      </c>
      <c r="F275" s="144" t="s">
        <v>75</v>
      </c>
      <c r="G275" s="149"/>
    </row>
    <row r="276" spans="1:7" ht="12.75">
      <c r="A276" s="139" t="s">
        <v>95</v>
      </c>
      <c r="B276" s="144">
        <v>187</v>
      </c>
      <c r="C276" s="144">
        <v>74</v>
      </c>
      <c r="D276" s="145" t="s">
        <v>70</v>
      </c>
      <c r="E276" s="145" t="s">
        <v>76</v>
      </c>
      <c r="F276" s="144" t="s">
        <v>75</v>
      </c>
      <c r="G276" s="149"/>
    </row>
    <row r="277" spans="1:7" ht="12.75">
      <c r="A277" s="139" t="s">
        <v>96</v>
      </c>
      <c r="B277" s="144">
        <v>151</v>
      </c>
      <c r="C277" s="144">
        <v>45</v>
      </c>
      <c r="D277" s="146" t="s">
        <v>70</v>
      </c>
      <c r="E277" s="146" t="s">
        <v>70</v>
      </c>
      <c r="F277" s="144" t="s">
        <v>71</v>
      </c>
      <c r="G277" s="149"/>
    </row>
    <row r="278" spans="1:7" ht="12.75">
      <c r="A278" s="139" t="s">
        <v>96</v>
      </c>
      <c r="B278" s="144">
        <v>160</v>
      </c>
      <c r="C278" s="144">
        <v>51</v>
      </c>
      <c r="D278" s="146" t="s">
        <v>72</v>
      </c>
      <c r="E278" s="146" t="s">
        <v>70</v>
      </c>
      <c r="F278" s="144" t="s">
        <v>71</v>
      </c>
      <c r="G278" s="149"/>
    </row>
    <row r="279" spans="1:7" ht="12.75">
      <c r="A279" s="139" t="s">
        <v>96</v>
      </c>
      <c r="B279" s="144">
        <v>160</v>
      </c>
      <c r="C279" s="144">
        <v>50</v>
      </c>
      <c r="D279" s="146" t="s">
        <v>70</v>
      </c>
      <c r="E279" s="146" t="s">
        <v>76</v>
      </c>
      <c r="F279" s="144" t="s">
        <v>71</v>
      </c>
      <c r="G279" s="149"/>
    </row>
    <row r="280" spans="1:7" ht="12.75">
      <c r="A280" s="139" t="s">
        <v>96</v>
      </c>
      <c r="B280" s="144">
        <v>163</v>
      </c>
      <c r="C280" s="144">
        <v>58</v>
      </c>
      <c r="D280" s="146" t="s">
        <v>70</v>
      </c>
      <c r="E280" s="146" t="s">
        <v>70</v>
      </c>
      <c r="F280" s="144" t="s">
        <v>71</v>
      </c>
      <c r="G280" s="149"/>
    </row>
    <row r="281" spans="1:7" ht="12.75">
      <c r="A281" s="139" t="s">
        <v>96</v>
      </c>
      <c r="B281" s="144">
        <v>163</v>
      </c>
      <c r="C281" s="144">
        <v>56</v>
      </c>
      <c r="D281" s="146" t="s">
        <v>70</v>
      </c>
      <c r="E281" s="146" t="s">
        <v>70</v>
      </c>
      <c r="F281" s="144" t="s">
        <v>71</v>
      </c>
      <c r="G281" s="149"/>
    </row>
    <row r="282" spans="1:7" ht="12.75">
      <c r="A282" s="139" t="s">
        <v>96</v>
      </c>
      <c r="B282" s="144">
        <v>163</v>
      </c>
      <c r="C282" s="144">
        <v>56</v>
      </c>
      <c r="D282" s="146" t="s">
        <v>70</v>
      </c>
      <c r="E282" s="146" t="s">
        <v>70</v>
      </c>
      <c r="F282" s="144" t="s">
        <v>71</v>
      </c>
      <c r="G282" s="149"/>
    </row>
    <row r="283" spans="1:7" ht="12.75">
      <c r="A283" s="139" t="s">
        <v>96</v>
      </c>
      <c r="B283" s="144">
        <v>163</v>
      </c>
      <c r="C283" s="144">
        <v>50</v>
      </c>
      <c r="D283" s="146" t="s">
        <v>72</v>
      </c>
      <c r="E283" s="146" t="s">
        <v>70</v>
      </c>
      <c r="F283" s="144" t="s">
        <v>71</v>
      </c>
      <c r="G283" s="149"/>
    </row>
    <row r="284" spans="1:7" ht="12.75">
      <c r="A284" s="139" t="s">
        <v>96</v>
      </c>
      <c r="B284" s="144">
        <v>163</v>
      </c>
      <c r="C284" s="144">
        <v>58</v>
      </c>
      <c r="D284" s="146" t="s">
        <v>74</v>
      </c>
      <c r="E284" s="146" t="s">
        <v>73</v>
      </c>
      <c r="F284" s="144" t="s">
        <v>71</v>
      </c>
      <c r="G284" s="149"/>
    </row>
    <row r="285" spans="1:7" ht="12.75">
      <c r="A285" s="139" t="s">
        <v>96</v>
      </c>
      <c r="B285" s="144">
        <v>166</v>
      </c>
      <c r="C285" s="144">
        <v>56</v>
      </c>
      <c r="D285" s="146" t="s">
        <v>70</v>
      </c>
      <c r="E285" s="146" t="s">
        <v>73</v>
      </c>
      <c r="F285" s="144" t="s">
        <v>71</v>
      </c>
      <c r="G285" s="149"/>
    </row>
    <row r="286" spans="1:7" ht="12.75">
      <c r="A286" s="139" t="s">
        <v>96</v>
      </c>
      <c r="B286" s="144">
        <v>166</v>
      </c>
      <c r="C286" s="144">
        <v>61</v>
      </c>
      <c r="D286" s="146" t="s">
        <v>70</v>
      </c>
      <c r="E286" s="146" t="s">
        <v>70</v>
      </c>
      <c r="F286" s="144" t="s">
        <v>75</v>
      </c>
      <c r="G286" s="149"/>
    </row>
    <row r="287" spans="1:7" ht="12.75">
      <c r="A287" s="139" t="s">
        <v>96</v>
      </c>
      <c r="B287" s="144">
        <v>167</v>
      </c>
      <c r="C287" s="144">
        <v>68</v>
      </c>
      <c r="D287" s="146" t="s">
        <v>74</v>
      </c>
      <c r="E287" s="146" t="s">
        <v>70</v>
      </c>
      <c r="F287" s="144" t="s">
        <v>71</v>
      </c>
      <c r="G287" s="149"/>
    </row>
    <row r="288" spans="1:7" ht="12.75">
      <c r="A288" s="139" t="s">
        <v>96</v>
      </c>
      <c r="B288" s="144">
        <v>167</v>
      </c>
      <c r="C288" s="144">
        <v>50</v>
      </c>
      <c r="D288" s="146" t="s">
        <v>74</v>
      </c>
      <c r="E288" s="146" t="s">
        <v>70</v>
      </c>
      <c r="F288" s="144" t="s">
        <v>71</v>
      </c>
      <c r="G288" s="149"/>
    </row>
    <row r="289" spans="1:7" ht="12.75">
      <c r="A289" s="139" t="s">
        <v>96</v>
      </c>
      <c r="B289" s="144">
        <v>168</v>
      </c>
      <c r="C289" s="144">
        <v>52</v>
      </c>
      <c r="D289" s="146" t="s">
        <v>72</v>
      </c>
      <c r="E289" s="146" t="s">
        <v>73</v>
      </c>
      <c r="F289" s="144" t="s">
        <v>71</v>
      </c>
      <c r="G289" s="149"/>
    </row>
    <row r="290" spans="1:7" ht="12.75">
      <c r="A290" s="139" t="s">
        <v>96</v>
      </c>
      <c r="B290" s="144">
        <v>168</v>
      </c>
      <c r="C290" s="144">
        <v>55</v>
      </c>
      <c r="D290" s="146" t="s">
        <v>72</v>
      </c>
      <c r="E290" s="146" t="s">
        <v>70</v>
      </c>
      <c r="F290" s="144" t="s">
        <v>71</v>
      </c>
      <c r="G290" s="149"/>
    </row>
    <row r="291" spans="1:7" ht="12.75">
      <c r="A291" s="139" t="s">
        <v>96</v>
      </c>
      <c r="B291" s="144">
        <v>168</v>
      </c>
      <c r="C291" s="144">
        <v>60</v>
      </c>
      <c r="D291" s="146" t="s">
        <v>70</v>
      </c>
      <c r="E291" s="146" t="s">
        <v>77</v>
      </c>
      <c r="F291" s="144" t="s">
        <v>71</v>
      </c>
      <c r="G291" s="149"/>
    </row>
    <row r="292" spans="1:7" ht="12.75">
      <c r="A292" s="139" t="s">
        <v>96</v>
      </c>
      <c r="B292" s="144">
        <v>168</v>
      </c>
      <c r="C292" s="144">
        <v>72</v>
      </c>
      <c r="D292" s="146" t="s">
        <v>70</v>
      </c>
      <c r="E292" s="146" t="s">
        <v>70</v>
      </c>
      <c r="F292" s="144" t="s">
        <v>75</v>
      </c>
      <c r="G292" s="149"/>
    </row>
    <row r="293" spans="1:7" ht="12.75">
      <c r="A293" s="139" t="s">
        <v>96</v>
      </c>
      <c r="B293" s="144">
        <v>170</v>
      </c>
      <c r="C293" s="144">
        <v>63</v>
      </c>
      <c r="D293" s="146" t="s">
        <v>72</v>
      </c>
      <c r="E293" s="146" t="s">
        <v>73</v>
      </c>
      <c r="F293" s="144" t="s">
        <v>71</v>
      </c>
      <c r="G293" s="149"/>
    </row>
    <row r="294" spans="1:7" ht="12.75">
      <c r="A294" s="139" t="s">
        <v>96</v>
      </c>
      <c r="B294" s="144">
        <v>170</v>
      </c>
      <c r="C294" s="144">
        <v>68</v>
      </c>
      <c r="D294" s="146" t="s">
        <v>72</v>
      </c>
      <c r="E294" s="146" t="s">
        <v>77</v>
      </c>
      <c r="F294" s="144" t="s">
        <v>71</v>
      </c>
      <c r="G294" s="149"/>
    </row>
    <row r="295" spans="1:7" ht="12.75">
      <c r="A295" s="139" t="s">
        <v>96</v>
      </c>
      <c r="B295" s="144">
        <v>170</v>
      </c>
      <c r="C295" s="144">
        <v>65</v>
      </c>
      <c r="D295" s="146" t="s">
        <v>70</v>
      </c>
      <c r="E295" s="146" t="s">
        <v>70</v>
      </c>
      <c r="F295" s="144" t="s">
        <v>75</v>
      </c>
      <c r="G295" s="149"/>
    </row>
    <row r="296" spans="1:7" ht="12.75">
      <c r="A296" s="139" t="s">
        <v>96</v>
      </c>
      <c r="B296" s="144">
        <v>170</v>
      </c>
      <c r="C296" s="144">
        <v>65</v>
      </c>
      <c r="D296" s="146" t="s">
        <v>70</v>
      </c>
      <c r="E296" s="146" t="s">
        <v>76</v>
      </c>
      <c r="F296" s="144" t="s">
        <v>75</v>
      </c>
      <c r="G296" s="149"/>
    </row>
    <row r="297" spans="1:7" ht="12.75">
      <c r="A297" s="139" t="s">
        <v>96</v>
      </c>
      <c r="B297" s="144">
        <v>170</v>
      </c>
      <c r="C297" s="144">
        <v>53</v>
      </c>
      <c r="D297" s="146" t="s">
        <v>72</v>
      </c>
      <c r="E297" s="146" t="s">
        <v>73</v>
      </c>
      <c r="F297" s="144" t="s">
        <v>71</v>
      </c>
      <c r="G297" s="149"/>
    </row>
    <row r="298" spans="1:7" ht="12.75">
      <c r="A298" s="139" t="s">
        <v>96</v>
      </c>
      <c r="B298" s="144">
        <v>170</v>
      </c>
      <c r="C298" s="144">
        <v>58</v>
      </c>
      <c r="D298" s="146" t="s">
        <v>70</v>
      </c>
      <c r="E298" s="146" t="s">
        <v>70</v>
      </c>
      <c r="F298" s="144" t="s">
        <v>71</v>
      </c>
      <c r="G298" s="149"/>
    </row>
    <row r="299" spans="1:7" ht="12.75">
      <c r="A299" s="139" t="s">
        <v>96</v>
      </c>
      <c r="B299" s="144">
        <v>171</v>
      </c>
      <c r="C299" s="144">
        <v>56</v>
      </c>
      <c r="D299" s="146" t="s">
        <v>74</v>
      </c>
      <c r="E299" s="146" t="s">
        <v>70</v>
      </c>
      <c r="F299" s="144" t="s">
        <v>71</v>
      </c>
      <c r="G299" s="149"/>
    </row>
    <row r="300" spans="1:7" ht="12.75">
      <c r="A300" s="139" t="s">
        <v>96</v>
      </c>
      <c r="B300" s="144">
        <v>172</v>
      </c>
      <c r="C300" s="144">
        <v>70</v>
      </c>
      <c r="D300" s="146" t="s">
        <v>70</v>
      </c>
      <c r="E300" s="146" t="s">
        <v>70</v>
      </c>
      <c r="F300" s="144" t="s">
        <v>75</v>
      </c>
      <c r="G300" s="149"/>
    </row>
    <row r="301" spans="1:7" ht="12.75">
      <c r="A301" s="139" t="s">
        <v>96</v>
      </c>
      <c r="B301" s="144">
        <v>172</v>
      </c>
      <c r="C301" s="144">
        <v>70</v>
      </c>
      <c r="D301" s="146" t="s">
        <v>74</v>
      </c>
      <c r="E301" s="146" t="s">
        <v>70</v>
      </c>
      <c r="F301" s="144" t="s">
        <v>75</v>
      </c>
      <c r="G301" s="149"/>
    </row>
    <row r="302" spans="1:7" ht="12.75">
      <c r="A302" s="139" t="s">
        <v>96</v>
      </c>
      <c r="B302" s="144">
        <v>173</v>
      </c>
      <c r="C302" s="144">
        <v>70</v>
      </c>
      <c r="D302" s="146" t="s">
        <v>70</v>
      </c>
      <c r="E302" s="146" t="s">
        <v>76</v>
      </c>
      <c r="F302" s="144" t="s">
        <v>71</v>
      </c>
      <c r="G302" s="149"/>
    </row>
    <row r="303" spans="1:7" ht="12.75">
      <c r="A303" s="139" t="s">
        <v>96</v>
      </c>
      <c r="B303" s="144">
        <v>174</v>
      </c>
      <c r="C303" s="144">
        <v>60</v>
      </c>
      <c r="D303" s="146" t="s">
        <v>72</v>
      </c>
      <c r="E303" s="146" t="s">
        <v>73</v>
      </c>
      <c r="F303" s="144" t="s">
        <v>71</v>
      </c>
      <c r="G303" s="149"/>
    </row>
    <row r="304" spans="1:7" ht="12.75">
      <c r="A304" s="139" t="s">
        <v>96</v>
      </c>
      <c r="B304" s="144">
        <v>174</v>
      </c>
      <c r="C304" s="144">
        <v>62</v>
      </c>
      <c r="D304" s="146" t="s">
        <v>74</v>
      </c>
      <c r="E304" s="146" t="s">
        <v>76</v>
      </c>
      <c r="F304" s="144" t="s">
        <v>75</v>
      </c>
      <c r="G304" s="149"/>
    </row>
    <row r="305" spans="1:7" ht="12.75">
      <c r="A305" s="139" t="s">
        <v>96</v>
      </c>
      <c r="B305" s="144">
        <v>175</v>
      </c>
      <c r="C305" s="144">
        <v>80</v>
      </c>
      <c r="D305" s="146" t="s">
        <v>70</v>
      </c>
      <c r="E305" s="146" t="s">
        <v>70</v>
      </c>
      <c r="F305" s="144" t="s">
        <v>71</v>
      </c>
      <c r="G305" s="149"/>
    </row>
    <row r="306" spans="1:7" ht="12.75">
      <c r="A306" s="139" t="s">
        <v>96</v>
      </c>
      <c r="B306" s="144">
        <v>175</v>
      </c>
      <c r="C306" s="144">
        <v>73</v>
      </c>
      <c r="D306" s="146" t="s">
        <v>72</v>
      </c>
      <c r="E306" s="146" t="s">
        <v>73</v>
      </c>
      <c r="F306" s="144" t="s">
        <v>75</v>
      </c>
      <c r="G306" s="149"/>
    </row>
    <row r="307" spans="1:7" ht="12.75">
      <c r="A307" s="139" t="s">
        <v>96</v>
      </c>
      <c r="B307" s="144">
        <v>175</v>
      </c>
      <c r="C307" s="144">
        <v>57</v>
      </c>
      <c r="D307" s="146" t="s">
        <v>72</v>
      </c>
      <c r="E307" s="146" t="s">
        <v>73</v>
      </c>
      <c r="F307" s="144" t="s">
        <v>71</v>
      </c>
      <c r="G307" s="149"/>
    </row>
    <row r="308" spans="1:7" ht="12.75">
      <c r="A308" s="139" t="s">
        <v>96</v>
      </c>
      <c r="B308" s="144">
        <v>175</v>
      </c>
      <c r="C308" s="144">
        <v>73</v>
      </c>
      <c r="D308" s="146" t="s">
        <v>72</v>
      </c>
      <c r="E308" s="146" t="s">
        <v>73</v>
      </c>
      <c r="F308" s="144" t="s">
        <v>75</v>
      </c>
      <c r="G308" s="149"/>
    </row>
    <row r="309" spans="1:7" ht="12.75">
      <c r="A309" s="139" t="s">
        <v>96</v>
      </c>
      <c r="B309" s="144">
        <v>176</v>
      </c>
      <c r="C309" s="144">
        <v>75</v>
      </c>
      <c r="D309" s="146" t="s">
        <v>70</v>
      </c>
      <c r="E309" s="146" t="s">
        <v>70</v>
      </c>
      <c r="F309" s="144" t="s">
        <v>71</v>
      </c>
      <c r="G309" s="149"/>
    </row>
    <row r="310" spans="1:7" ht="12.75">
      <c r="A310" s="139" t="s">
        <v>96</v>
      </c>
      <c r="B310" s="144">
        <v>176</v>
      </c>
      <c r="C310" s="144">
        <v>64</v>
      </c>
      <c r="D310" s="146" t="s">
        <v>74</v>
      </c>
      <c r="E310" s="146" t="s">
        <v>73</v>
      </c>
      <c r="F310" s="144" t="s">
        <v>75</v>
      </c>
      <c r="G310" s="149"/>
    </row>
    <row r="311" spans="1:7" ht="12.75">
      <c r="A311" s="139" t="s">
        <v>96</v>
      </c>
      <c r="B311" s="144">
        <v>176</v>
      </c>
      <c r="C311" s="144">
        <v>63</v>
      </c>
      <c r="D311" s="146" t="s">
        <v>70</v>
      </c>
      <c r="E311" s="146" t="s">
        <v>70</v>
      </c>
      <c r="F311" s="144" t="s">
        <v>75</v>
      </c>
      <c r="G311" s="149"/>
    </row>
    <row r="312" spans="1:7" ht="12.75">
      <c r="A312" s="139" t="s">
        <v>96</v>
      </c>
      <c r="B312" s="144">
        <v>177</v>
      </c>
      <c r="C312" s="144">
        <v>75</v>
      </c>
      <c r="D312" s="146" t="s">
        <v>70</v>
      </c>
      <c r="E312" s="146" t="s">
        <v>73</v>
      </c>
      <c r="F312" s="144" t="s">
        <v>75</v>
      </c>
      <c r="G312" s="149"/>
    </row>
    <row r="313" spans="1:7" ht="12.75">
      <c r="A313" s="139" t="s">
        <v>96</v>
      </c>
      <c r="B313" s="144">
        <v>177</v>
      </c>
      <c r="C313" s="144">
        <v>68</v>
      </c>
      <c r="D313" s="146" t="s">
        <v>70</v>
      </c>
      <c r="E313" s="146" t="s">
        <v>76</v>
      </c>
      <c r="F313" s="144" t="s">
        <v>75</v>
      </c>
      <c r="G313" s="149"/>
    </row>
    <row r="314" spans="1:7" ht="12.75">
      <c r="A314" s="139" t="s">
        <v>96</v>
      </c>
      <c r="B314" s="144">
        <v>177</v>
      </c>
      <c r="C314" s="144">
        <v>68</v>
      </c>
      <c r="D314" s="146" t="s">
        <v>72</v>
      </c>
      <c r="E314" s="146" t="s">
        <v>70</v>
      </c>
      <c r="F314" s="144" t="s">
        <v>75</v>
      </c>
      <c r="G314" s="149"/>
    </row>
    <row r="315" spans="1:7" ht="12.75">
      <c r="A315" s="139" t="s">
        <v>96</v>
      </c>
      <c r="B315" s="144">
        <v>178</v>
      </c>
      <c r="C315" s="144">
        <v>69</v>
      </c>
      <c r="D315" s="146" t="s">
        <v>72</v>
      </c>
      <c r="E315" s="146" t="s">
        <v>70</v>
      </c>
      <c r="F315" s="144" t="s">
        <v>75</v>
      </c>
      <c r="G315" s="149"/>
    </row>
    <row r="316" spans="1:7" ht="12.75">
      <c r="A316" s="139" t="s">
        <v>96</v>
      </c>
      <c r="B316" s="144">
        <v>178</v>
      </c>
      <c r="C316" s="144">
        <v>70</v>
      </c>
      <c r="D316" s="146" t="s">
        <v>72</v>
      </c>
      <c r="E316" s="146" t="s">
        <v>70</v>
      </c>
      <c r="F316" s="144" t="s">
        <v>75</v>
      </c>
      <c r="G316" s="149"/>
    </row>
    <row r="317" spans="1:7" ht="12.75">
      <c r="A317" s="139" t="s">
        <v>96</v>
      </c>
      <c r="B317" s="144">
        <v>178</v>
      </c>
      <c r="C317" s="144">
        <v>71</v>
      </c>
      <c r="D317" s="146" t="s">
        <v>70</v>
      </c>
      <c r="E317" s="146" t="s">
        <v>73</v>
      </c>
      <c r="F317" s="144" t="s">
        <v>75</v>
      </c>
      <c r="G317" s="149"/>
    </row>
    <row r="318" spans="1:7" ht="12.75">
      <c r="A318" s="139" t="s">
        <v>96</v>
      </c>
      <c r="B318" s="144">
        <v>178</v>
      </c>
      <c r="C318" s="144">
        <v>70</v>
      </c>
      <c r="D318" s="146" t="s">
        <v>74</v>
      </c>
      <c r="E318" s="146" t="s">
        <v>70</v>
      </c>
      <c r="F318" s="144" t="s">
        <v>75</v>
      </c>
      <c r="G318" s="149"/>
    </row>
    <row r="319" spans="1:7" ht="12.75">
      <c r="A319" s="139" t="s">
        <v>96</v>
      </c>
      <c r="B319" s="144">
        <v>178</v>
      </c>
      <c r="C319" s="144">
        <v>72</v>
      </c>
      <c r="D319" s="146" t="s">
        <v>74</v>
      </c>
      <c r="E319" s="146" t="s">
        <v>70</v>
      </c>
      <c r="F319" s="144" t="s">
        <v>75</v>
      </c>
      <c r="G319" s="149"/>
    </row>
    <row r="320" spans="1:7" ht="12.75">
      <c r="A320" s="139" t="s">
        <v>96</v>
      </c>
      <c r="B320" s="144">
        <v>180</v>
      </c>
      <c r="C320" s="144">
        <v>72</v>
      </c>
      <c r="D320" s="146" t="s">
        <v>72</v>
      </c>
      <c r="E320" s="146" t="s">
        <v>76</v>
      </c>
      <c r="F320" s="144" t="s">
        <v>75</v>
      </c>
      <c r="G320" s="149"/>
    </row>
    <row r="321" spans="1:7" ht="12.75">
      <c r="A321" s="139" t="s">
        <v>96</v>
      </c>
      <c r="B321" s="144">
        <v>180</v>
      </c>
      <c r="C321" s="144">
        <v>58</v>
      </c>
      <c r="D321" s="146" t="s">
        <v>70</v>
      </c>
      <c r="E321" s="146" t="s">
        <v>76</v>
      </c>
      <c r="F321" s="144" t="s">
        <v>75</v>
      </c>
      <c r="G321" s="149"/>
    </row>
    <row r="322" spans="1:7" ht="12.75">
      <c r="A322" s="139" t="s">
        <v>96</v>
      </c>
      <c r="B322" s="144">
        <v>180</v>
      </c>
      <c r="C322" s="144">
        <v>73</v>
      </c>
      <c r="D322" s="146" t="s">
        <v>72</v>
      </c>
      <c r="E322" s="146" t="s">
        <v>73</v>
      </c>
      <c r="F322" s="144" t="s">
        <v>75</v>
      </c>
      <c r="G322" s="149"/>
    </row>
    <row r="323" spans="1:7" ht="12.75">
      <c r="A323" s="139" t="s">
        <v>96</v>
      </c>
      <c r="B323" s="144">
        <v>180</v>
      </c>
      <c r="C323" s="144">
        <v>64</v>
      </c>
      <c r="D323" s="146" t="s">
        <v>72</v>
      </c>
      <c r="E323" s="146" t="s">
        <v>70</v>
      </c>
      <c r="F323" s="144" t="s">
        <v>75</v>
      </c>
      <c r="G323" s="149"/>
    </row>
    <row r="324" spans="1:7" ht="12.75">
      <c r="A324" s="139" t="s">
        <v>96</v>
      </c>
      <c r="B324" s="144">
        <v>181</v>
      </c>
      <c r="C324" s="144">
        <v>75</v>
      </c>
      <c r="D324" s="146" t="s">
        <v>72</v>
      </c>
      <c r="E324" s="146" t="s">
        <v>70</v>
      </c>
      <c r="F324" s="144" t="s">
        <v>75</v>
      </c>
      <c r="G324" s="149"/>
    </row>
    <row r="325" spans="1:7" ht="12.75">
      <c r="A325" s="139" t="s">
        <v>96</v>
      </c>
      <c r="B325" s="144">
        <v>181</v>
      </c>
      <c r="C325" s="144">
        <v>66</v>
      </c>
      <c r="D325" s="146" t="s">
        <v>72</v>
      </c>
      <c r="E325" s="146" t="s">
        <v>70</v>
      </c>
      <c r="F325" s="144" t="s">
        <v>75</v>
      </c>
      <c r="G325" s="149"/>
    </row>
    <row r="326" spans="1:7" ht="12.75">
      <c r="A326" s="139" t="s">
        <v>96</v>
      </c>
      <c r="B326" s="144">
        <v>182</v>
      </c>
      <c r="C326" s="144">
        <v>75</v>
      </c>
      <c r="D326" s="146" t="s">
        <v>70</v>
      </c>
      <c r="E326" s="146" t="s">
        <v>70</v>
      </c>
      <c r="F326" s="144" t="s">
        <v>75</v>
      </c>
      <c r="G326" s="149"/>
    </row>
    <row r="327" spans="1:7" ht="12.75">
      <c r="A327" s="139" t="s">
        <v>96</v>
      </c>
      <c r="B327" s="144">
        <v>182</v>
      </c>
      <c r="C327" s="144">
        <v>75</v>
      </c>
      <c r="D327" s="146" t="s">
        <v>74</v>
      </c>
      <c r="E327" s="146" t="s">
        <v>70</v>
      </c>
      <c r="F327" s="144" t="s">
        <v>75</v>
      </c>
      <c r="G327" s="149"/>
    </row>
    <row r="328" spans="1:7" ht="12.75">
      <c r="A328" s="139" t="s">
        <v>96</v>
      </c>
      <c r="B328" s="144">
        <v>182</v>
      </c>
      <c r="C328" s="144">
        <v>75</v>
      </c>
      <c r="D328" s="146" t="s">
        <v>70</v>
      </c>
      <c r="E328" s="146" t="s">
        <v>70</v>
      </c>
      <c r="F328" s="144" t="s">
        <v>75</v>
      </c>
      <c r="G328" s="149"/>
    </row>
    <row r="329" spans="1:7" ht="12.75">
      <c r="A329" s="139" t="s">
        <v>96</v>
      </c>
      <c r="B329" s="144">
        <v>183</v>
      </c>
      <c r="C329" s="144">
        <v>104</v>
      </c>
      <c r="D329" s="146" t="s">
        <v>72</v>
      </c>
      <c r="E329" s="146" t="s">
        <v>73</v>
      </c>
      <c r="F329" s="144" t="s">
        <v>75</v>
      </c>
      <c r="G329" s="149"/>
    </row>
    <row r="330" spans="1:7" ht="12.75">
      <c r="A330" s="139" t="s">
        <v>96</v>
      </c>
      <c r="B330" s="144">
        <v>184</v>
      </c>
      <c r="C330" s="144">
        <v>80</v>
      </c>
      <c r="D330" s="146" t="s">
        <v>74</v>
      </c>
      <c r="E330" s="146" t="s">
        <v>76</v>
      </c>
      <c r="F330" s="144" t="s">
        <v>75</v>
      </c>
      <c r="G330" s="149"/>
    </row>
    <row r="331" spans="1:7" ht="12.75">
      <c r="A331" s="139" t="s">
        <v>96</v>
      </c>
      <c r="B331" s="144">
        <v>186</v>
      </c>
      <c r="C331" s="144">
        <v>71</v>
      </c>
      <c r="D331" s="146" t="s">
        <v>70</v>
      </c>
      <c r="E331" s="146" t="s">
        <v>70</v>
      </c>
      <c r="F331" s="144" t="s">
        <v>75</v>
      </c>
      <c r="G331" s="149"/>
    </row>
    <row r="332" spans="1:7" ht="12.75">
      <c r="A332" s="139" t="s">
        <v>96</v>
      </c>
      <c r="B332" s="144">
        <v>186</v>
      </c>
      <c r="C332" s="144">
        <v>70</v>
      </c>
      <c r="D332" s="146" t="s">
        <v>70</v>
      </c>
      <c r="E332" s="146" t="s">
        <v>70</v>
      </c>
      <c r="F332" s="144" t="s">
        <v>75</v>
      </c>
      <c r="G332" s="149"/>
    </row>
    <row r="333" spans="1:7" ht="12.75">
      <c r="A333" s="139" t="s">
        <v>96</v>
      </c>
      <c r="B333" s="144">
        <v>186</v>
      </c>
      <c r="C333" s="144">
        <v>74</v>
      </c>
      <c r="D333" s="146" t="s">
        <v>72</v>
      </c>
      <c r="E333" s="146" t="s">
        <v>70</v>
      </c>
      <c r="F333" s="144" t="s">
        <v>75</v>
      </c>
      <c r="G333" s="149"/>
    </row>
    <row r="334" spans="1:7" ht="12.75">
      <c r="A334" s="139" t="s">
        <v>96</v>
      </c>
      <c r="B334" s="144">
        <v>189</v>
      </c>
      <c r="C334" s="144">
        <v>100</v>
      </c>
      <c r="D334" s="146" t="s">
        <v>74</v>
      </c>
      <c r="E334" s="146" t="s">
        <v>70</v>
      </c>
      <c r="F334" s="144" t="s">
        <v>75</v>
      </c>
      <c r="G334" s="149"/>
    </row>
    <row r="335" spans="1:7" ht="12.75">
      <c r="A335" s="139" t="s">
        <v>96</v>
      </c>
      <c r="B335" s="144">
        <v>189</v>
      </c>
      <c r="C335" s="144">
        <v>80</v>
      </c>
      <c r="D335" s="146" t="s">
        <v>72</v>
      </c>
      <c r="E335" s="146" t="s">
        <v>77</v>
      </c>
      <c r="F335" s="144" t="s">
        <v>75</v>
      </c>
      <c r="G335" s="149"/>
    </row>
    <row r="336" spans="1:7" ht="12.75">
      <c r="A336" s="139" t="s">
        <v>96</v>
      </c>
      <c r="B336" s="144">
        <v>194</v>
      </c>
      <c r="C336" s="144">
        <v>77</v>
      </c>
      <c r="D336" s="146" t="s">
        <v>70</v>
      </c>
      <c r="E336" s="146" t="s">
        <v>73</v>
      </c>
      <c r="F336" s="144" t="s">
        <v>75</v>
      </c>
      <c r="G336" s="149"/>
    </row>
    <row r="337" spans="1:7" ht="12.75">
      <c r="A337" s="139" t="s">
        <v>97</v>
      </c>
      <c r="B337" s="140">
        <v>163</v>
      </c>
      <c r="C337" s="140">
        <v>52</v>
      </c>
      <c r="D337" s="141" t="s">
        <v>70</v>
      </c>
      <c r="E337" s="141" t="s">
        <v>70</v>
      </c>
      <c r="F337" s="140" t="s">
        <v>71</v>
      </c>
      <c r="G337" s="147"/>
    </row>
    <row r="338" spans="1:7" ht="12.75">
      <c r="A338" s="139" t="s">
        <v>97</v>
      </c>
      <c r="B338" s="140">
        <v>174</v>
      </c>
      <c r="C338" s="140">
        <v>78</v>
      </c>
      <c r="D338" s="141" t="s">
        <v>72</v>
      </c>
      <c r="E338" s="141" t="s">
        <v>70</v>
      </c>
      <c r="F338" s="140" t="s">
        <v>71</v>
      </c>
      <c r="G338" s="147"/>
    </row>
    <row r="339" spans="1:7" ht="12.75">
      <c r="A339" s="139" t="s">
        <v>97</v>
      </c>
      <c r="B339" s="140">
        <v>184</v>
      </c>
      <c r="C339" s="140">
        <v>85</v>
      </c>
      <c r="D339" s="141" t="s">
        <v>74</v>
      </c>
      <c r="E339" s="141" t="s">
        <v>70</v>
      </c>
      <c r="F339" s="140" t="s">
        <v>75</v>
      </c>
      <c r="G339" s="147"/>
    </row>
    <row r="340" spans="1:7" ht="12.75">
      <c r="A340" s="139" t="s">
        <v>97</v>
      </c>
      <c r="B340" s="140">
        <v>183</v>
      </c>
      <c r="C340" s="140">
        <v>83</v>
      </c>
      <c r="D340" s="141" t="s">
        <v>72</v>
      </c>
      <c r="E340" s="141" t="s">
        <v>70</v>
      </c>
      <c r="F340" s="140" t="s">
        <v>75</v>
      </c>
      <c r="G340" s="147"/>
    </row>
    <row r="341" spans="1:7" ht="12.75">
      <c r="A341" s="139" t="s">
        <v>97</v>
      </c>
      <c r="B341" s="140">
        <v>168</v>
      </c>
      <c r="C341" s="140">
        <v>64</v>
      </c>
      <c r="D341" s="141" t="s">
        <v>70</v>
      </c>
      <c r="E341" s="141" t="s">
        <v>70</v>
      </c>
      <c r="F341" s="140" t="s">
        <v>71</v>
      </c>
      <c r="G341" s="147"/>
    </row>
    <row r="342" spans="1:7" ht="12.75">
      <c r="A342" s="139" t="s">
        <v>97</v>
      </c>
      <c r="B342" s="140">
        <v>164</v>
      </c>
      <c r="C342" s="140">
        <v>52</v>
      </c>
      <c r="D342" s="141" t="s">
        <v>74</v>
      </c>
      <c r="E342" s="141" t="s">
        <v>73</v>
      </c>
      <c r="F342" s="140" t="s">
        <v>71</v>
      </c>
      <c r="G342" s="147"/>
    </row>
    <row r="343" spans="1:7" ht="12.75">
      <c r="A343" s="139" t="s">
        <v>97</v>
      </c>
      <c r="B343" s="140">
        <v>160</v>
      </c>
      <c r="C343" s="140">
        <v>53</v>
      </c>
      <c r="D343" s="141" t="s">
        <v>72</v>
      </c>
      <c r="E343" s="141" t="s">
        <v>73</v>
      </c>
      <c r="F343" s="140" t="s">
        <v>71</v>
      </c>
      <c r="G343" s="147"/>
    </row>
    <row r="344" spans="1:7" ht="12.75">
      <c r="A344" s="139" t="s">
        <v>97</v>
      </c>
      <c r="B344" s="140">
        <v>169</v>
      </c>
      <c r="C344" s="140">
        <v>67</v>
      </c>
      <c r="D344" s="141" t="s">
        <v>70</v>
      </c>
      <c r="E344" s="141" t="s">
        <v>70</v>
      </c>
      <c r="F344" s="140" t="s">
        <v>71</v>
      </c>
      <c r="G344" s="147"/>
    </row>
    <row r="345" spans="1:7" ht="12.75">
      <c r="A345" s="139" t="s">
        <v>97</v>
      </c>
      <c r="B345" s="140">
        <v>175</v>
      </c>
      <c r="C345" s="140">
        <v>73</v>
      </c>
      <c r="D345" s="141" t="s">
        <v>70</v>
      </c>
      <c r="E345" s="141" t="s">
        <v>70</v>
      </c>
      <c r="F345" s="140" t="s">
        <v>75</v>
      </c>
      <c r="G345" s="147"/>
    </row>
    <row r="346" spans="1:7" ht="12.75">
      <c r="A346" s="139" t="s">
        <v>97</v>
      </c>
      <c r="B346" s="140">
        <v>193</v>
      </c>
      <c r="C346" s="140">
        <v>85</v>
      </c>
      <c r="D346" s="141" t="s">
        <v>74</v>
      </c>
      <c r="E346" s="141" t="s">
        <v>70</v>
      </c>
      <c r="F346" s="140" t="s">
        <v>75</v>
      </c>
      <c r="G346" s="147"/>
    </row>
    <row r="347" spans="1:7" ht="12.75">
      <c r="A347" s="139" t="s">
        <v>97</v>
      </c>
      <c r="B347" s="140">
        <v>183</v>
      </c>
      <c r="C347" s="140">
        <v>70</v>
      </c>
      <c r="D347" s="141" t="s">
        <v>72</v>
      </c>
      <c r="E347" s="141" t="s">
        <v>73</v>
      </c>
      <c r="F347" s="140" t="s">
        <v>75</v>
      </c>
      <c r="G347" s="147"/>
    </row>
    <row r="348" spans="1:7" ht="12.75">
      <c r="A348" s="139" t="s">
        <v>97</v>
      </c>
      <c r="B348" s="140">
        <v>191</v>
      </c>
      <c r="C348" s="140">
        <v>82</v>
      </c>
      <c r="D348" s="141" t="s">
        <v>72</v>
      </c>
      <c r="E348" s="141" t="s">
        <v>73</v>
      </c>
      <c r="F348" s="140" t="s">
        <v>75</v>
      </c>
      <c r="G348" s="147"/>
    </row>
    <row r="349" spans="1:7" ht="12.75">
      <c r="A349" s="139" t="s">
        <v>97</v>
      </c>
      <c r="B349" s="140">
        <v>175</v>
      </c>
      <c r="C349" s="140">
        <v>75</v>
      </c>
      <c r="D349" s="141" t="s">
        <v>70</v>
      </c>
      <c r="E349" s="141" t="s">
        <v>70</v>
      </c>
      <c r="F349" s="140" t="s">
        <v>75</v>
      </c>
      <c r="G349" s="147"/>
    </row>
    <row r="350" spans="1:7" ht="12.75">
      <c r="A350" s="139" t="s">
        <v>97</v>
      </c>
      <c r="B350" s="140">
        <v>175</v>
      </c>
      <c r="C350" s="140">
        <v>71</v>
      </c>
      <c r="D350" s="141" t="s">
        <v>72</v>
      </c>
      <c r="E350" s="141" t="s">
        <v>76</v>
      </c>
      <c r="F350" s="140" t="s">
        <v>75</v>
      </c>
      <c r="G350" s="147"/>
    </row>
    <row r="351" spans="1:7" ht="12.75">
      <c r="A351" s="139" t="s">
        <v>97</v>
      </c>
      <c r="B351" s="140">
        <v>160</v>
      </c>
      <c r="C351" s="140">
        <v>65</v>
      </c>
      <c r="D351" s="141" t="s">
        <v>74</v>
      </c>
      <c r="E351" s="141" t="s">
        <v>70</v>
      </c>
      <c r="F351" s="140" t="s">
        <v>71</v>
      </c>
      <c r="G351" s="147"/>
    </row>
    <row r="352" spans="1:7" ht="12.75">
      <c r="A352" s="139" t="s">
        <v>97</v>
      </c>
      <c r="B352" s="140">
        <v>163</v>
      </c>
      <c r="C352" s="140">
        <v>57</v>
      </c>
      <c r="D352" s="141" t="s">
        <v>70</v>
      </c>
      <c r="E352" s="141" t="s">
        <v>70</v>
      </c>
      <c r="F352" s="140" t="s">
        <v>71</v>
      </c>
      <c r="G352" s="147"/>
    </row>
    <row r="353" spans="1:7" ht="12.75">
      <c r="A353" s="139" t="s">
        <v>97</v>
      </c>
      <c r="B353" s="140">
        <v>165</v>
      </c>
      <c r="C353" s="140">
        <v>63</v>
      </c>
      <c r="D353" s="141" t="s">
        <v>70</v>
      </c>
      <c r="E353" s="141" t="s">
        <v>70</v>
      </c>
      <c r="F353" s="140" t="s">
        <v>71</v>
      </c>
      <c r="G353" s="147"/>
    </row>
    <row r="354" spans="1:7" ht="12.75">
      <c r="A354" s="139" t="s">
        <v>97</v>
      </c>
      <c r="B354" s="140">
        <v>162</v>
      </c>
      <c r="C354" s="140">
        <v>54</v>
      </c>
      <c r="D354" s="141" t="s">
        <v>72</v>
      </c>
      <c r="E354" s="141" t="s">
        <v>70</v>
      </c>
      <c r="F354" s="140" t="s">
        <v>71</v>
      </c>
      <c r="G354" s="147"/>
    </row>
    <row r="355" spans="1:7" ht="12.75">
      <c r="A355" s="139" t="s">
        <v>97</v>
      </c>
      <c r="B355" s="140">
        <v>165</v>
      </c>
      <c r="C355" s="140">
        <v>60</v>
      </c>
      <c r="D355" s="141" t="s">
        <v>70</v>
      </c>
      <c r="E355" s="141" t="s">
        <v>70</v>
      </c>
      <c r="F355" s="140" t="s">
        <v>71</v>
      </c>
      <c r="G355" s="147"/>
    </row>
    <row r="356" spans="1:7" ht="12.75">
      <c r="A356" s="139" t="s">
        <v>97</v>
      </c>
      <c r="B356" s="140">
        <v>150</v>
      </c>
      <c r="C356" s="140">
        <v>51</v>
      </c>
      <c r="D356" s="141" t="s">
        <v>70</v>
      </c>
      <c r="E356" s="141" t="s">
        <v>77</v>
      </c>
      <c r="F356" s="140" t="s">
        <v>71</v>
      </c>
      <c r="G356" s="147"/>
    </row>
    <row r="357" spans="1:7" ht="12.75">
      <c r="A357" s="139" t="s">
        <v>97</v>
      </c>
      <c r="B357" s="140">
        <v>158</v>
      </c>
      <c r="C357" s="140">
        <v>78</v>
      </c>
      <c r="D357" s="141" t="s">
        <v>70</v>
      </c>
      <c r="E357" s="141" t="s">
        <v>70</v>
      </c>
      <c r="F357" s="140" t="s">
        <v>71</v>
      </c>
      <c r="G357" s="147"/>
    </row>
    <row r="358" spans="1:7" ht="12.75">
      <c r="A358" s="139" t="s">
        <v>97</v>
      </c>
      <c r="B358" s="140">
        <v>179</v>
      </c>
      <c r="C358" s="140">
        <v>80</v>
      </c>
      <c r="D358" s="141" t="s">
        <v>74</v>
      </c>
      <c r="E358" s="141" t="s">
        <v>70</v>
      </c>
      <c r="F358" s="140" t="s">
        <v>75</v>
      </c>
      <c r="G358" s="147"/>
    </row>
    <row r="359" spans="1:7" ht="12.75">
      <c r="A359" s="139" t="s">
        <v>97</v>
      </c>
      <c r="B359" s="140">
        <v>179</v>
      </c>
      <c r="C359" s="140">
        <v>78</v>
      </c>
      <c r="D359" s="141" t="s">
        <v>72</v>
      </c>
      <c r="E359" s="141" t="s">
        <v>73</v>
      </c>
      <c r="F359" s="140" t="s">
        <v>75</v>
      </c>
      <c r="G359" s="147"/>
    </row>
    <row r="360" spans="1:7" ht="12.75">
      <c r="A360" s="139" t="s">
        <v>97</v>
      </c>
      <c r="B360" s="140">
        <v>180</v>
      </c>
      <c r="C360" s="140">
        <v>70</v>
      </c>
      <c r="D360" s="141" t="s">
        <v>72</v>
      </c>
      <c r="E360" s="141" t="s">
        <v>70</v>
      </c>
      <c r="F360" s="140" t="s">
        <v>75</v>
      </c>
      <c r="G360" s="147"/>
    </row>
    <row r="361" spans="1:7" ht="12.75">
      <c r="A361" s="139" t="s">
        <v>97</v>
      </c>
      <c r="B361" s="140">
        <v>172</v>
      </c>
      <c r="C361" s="140">
        <v>72</v>
      </c>
      <c r="D361" s="141" t="s">
        <v>72</v>
      </c>
      <c r="E361" s="141" t="s">
        <v>70</v>
      </c>
      <c r="F361" s="140" t="s">
        <v>75</v>
      </c>
      <c r="G361" s="147"/>
    </row>
    <row r="362" spans="1:7" ht="12.75">
      <c r="A362" s="139" t="s">
        <v>97</v>
      </c>
      <c r="B362" s="140">
        <v>172</v>
      </c>
      <c r="C362" s="140">
        <v>71</v>
      </c>
      <c r="D362" s="141" t="s">
        <v>70</v>
      </c>
      <c r="E362" s="141" t="s">
        <v>70</v>
      </c>
      <c r="F362" s="140" t="s">
        <v>75</v>
      </c>
      <c r="G362" s="147"/>
    </row>
    <row r="363" spans="1:7" ht="12.75">
      <c r="A363" s="139" t="s">
        <v>97</v>
      </c>
      <c r="B363" s="140">
        <v>182</v>
      </c>
      <c r="C363" s="140">
        <v>80</v>
      </c>
      <c r="D363" s="141" t="s">
        <v>70</v>
      </c>
      <c r="E363" s="141" t="s">
        <v>70</v>
      </c>
      <c r="F363" s="140" t="s">
        <v>75</v>
      </c>
      <c r="G363" s="147"/>
    </row>
    <row r="364" spans="1:7" ht="12.75">
      <c r="A364" s="139" t="s">
        <v>97</v>
      </c>
      <c r="B364" s="140">
        <v>167</v>
      </c>
      <c r="C364" s="140">
        <v>50</v>
      </c>
      <c r="D364" s="141" t="s">
        <v>72</v>
      </c>
      <c r="E364" s="141" t="s">
        <v>73</v>
      </c>
      <c r="F364" s="140" t="s">
        <v>71</v>
      </c>
      <c r="G364" s="147"/>
    </row>
    <row r="365" spans="1:7" ht="12.75">
      <c r="A365" s="139" t="s">
        <v>97</v>
      </c>
      <c r="B365" s="140">
        <v>158</v>
      </c>
      <c r="C365" s="140">
        <v>61</v>
      </c>
      <c r="D365" s="141" t="s">
        <v>72</v>
      </c>
      <c r="E365" s="141" t="s">
        <v>70</v>
      </c>
      <c r="F365" s="140" t="s">
        <v>71</v>
      </c>
      <c r="G365" s="147"/>
    </row>
    <row r="366" spans="1:7" ht="12.75">
      <c r="A366" s="139" t="s">
        <v>97</v>
      </c>
      <c r="B366" s="140">
        <v>178</v>
      </c>
      <c r="C366" s="140">
        <v>88</v>
      </c>
      <c r="D366" s="141" t="s">
        <v>70</v>
      </c>
      <c r="E366" s="141" t="s">
        <v>70</v>
      </c>
      <c r="F366" s="140" t="s">
        <v>75</v>
      </c>
      <c r="G366" s="147"/>
    </row>
    <row r="367" spans="1:7" ht="12.75">
      <c r="A367" s="139" t="s">
        <v>97</v>
      </c>
      <c r="B367" s="140">
        <v>178</v>
      </c>
      <c r="C367" s="140">
        <v>98</v>
      </c>
      <c r="D367" s="141" t="s">
        <v>70</v>
      </c>
      <c r="E367" s="141" t="s">
        <v>76</v>
      </c>
      <c r="F367" s="140" t="s">
        <v>75</v>
      </c>
      <c r="G367" s="147"/>
    </row>
    <row r="368" spans="1:7" ht="12.75">
      <c r="A368" s="139" t="s">
        <v>97</v>
      </c>
      <c r="B368" s="140">
        <v>179</v>
      </c>
      <c r="C368" s="140">
        <v>93</v>
      </c>
      <c r="D368" s="141" t="s">
        <v>70</v>
      </c>
      <c r="E368" s="141" t="s">
        <v>76</v>
      </c>
      <c r="F368" s="140" t="s">
        <v>75</v>
      </c>
      <c r="G368" s="147"/>
    </row>
    <row r="369" spans="1:7" ht="12.75">
      <c r="A369" s="139" t="s">
        <v>97</v>
      </c>
      <c r="B369" s="140">
        <v>182</v>
      </c>
      <c r="C369" s="140">
        <v>75</v>
      </c>
      <c r="D369" s="141" t="s">
        <v>70</v>
      </c>
      <c r="E369" s="141" t="s">
        <v>70</v>
      </c>
      <c r="F369" s="140" t="s">
        <v>75</v>
      </c>
      <c r="G369" s="147"/>
    </row>
    <row r="370" spans="1:7" ht="12.75">
      <c r="A370" s="139" t="s">
        <v>97</v>
      </c>
      <c r="B370" s="140">
        <v>175</v>
      </c>
      <c r="C370" s="140">
        <v>70</v>
      </c>
      <c r="D370" s="141" t="s">
        <v>72</v>
      </c>
      <c r="E370" s="141" t="s">
        <v>73</v>
      </c>
      <c r="F370" s="140" t="s">
        <v>75</v>
      </c>
      <c r="G370" s="147"/>
    </row>
    <row r="371" spans="1:7" ht="12.75">
      <c r="A371" s="139" t="s">
        <v>97</v>
      </c>
      <c r="B371" s="140">
        <v>175</v>
      </c>
      <c r="C371" s="140">
        <v>72</v>
      </c>
      <c r="D371" s="141" t="s">
        <v>72</v>
      </c>
      <c r="E371" s="141" t="s">
        <v>70</v>
      </c>
      <c r="F371" s="140" t="s">
        <v>75</v>
      </c>
      <c r="G371" s="147"/>
    </row>
    <row r="372" spans="1:7" ht="12.75">
      <c r="A372" s="139" t="s">
        <v>97</v>
      </c>
      <c r="B372" s="140">
        <v>178</v>
      </c>
      <c r="C372" s="140">
        <v>75</v>
      </c>
      <c r="D372" s="141" t="s">
        <v>72</v>
      </c>
      <c r="E372" s="141" t="s">
        <v>73</v>
      </c>
      <c r="F372" s="140" t="s">
        <v>75</v>
      </c>
      <c r="G372" s="147"/>
    </row>
    <row r="373" spans="1:7" ht="12.75">
      <c r="A373" s="139" t="s">
        <v>97</v>
      </c>
      <c r="B373" s="140">
        <v>176</v>
      </c>
      <c r="C373" s="140">
        <v>63</v>
      </c>
      <c r="D373" s="141" t="s">
        <v>72</v>
      </c>
      <c r="E373" s="141" t="s">
        <v>70</v>
      </c>
      <c r="F373" s="140" t="s">
        <v>75</v>
      </c>
      <c r="G373" s="147"/>
    </row>
    <row r="374" spans="1:7" ht="12.75">
      <c r="A374" s="139" t="s">
        <v>97</v>
      </c>
      <c r="B374" s="140">
        <v>180</v>
      </c>
      <c r="C374" s="140">
        <v>95</v>
      </c>
      <c r="D374" s="141" t="s">
        <v>70</v>
      </c>
      <c r="E374" s="141" t="s">
        <v>70</v>
      </c>
      <c r="F374" s="140" t="s">
        <v>75</v>
      </c>
      <c r="G374" s="147"/>
    </row>
    <row r="375" spans="1:7" ht="12.75">
      <c r="A375" s="139" t="s">
        <v>97</v>
      </c>
      <c r="B375" s="140">
        <v>180</v>
      </c>
      <c r="C375" s="140">
        <v>72</v>
      </c>
      <c r="D375" s="141" t="s">
        <v>72</v>
      </c>
      <c r="E375" s="141" t="s">
        <v>73</v>
      </c>
      <c r="F375" s="140" t="s">
        <v>75</v>
      </c>
      <c r="G375" s="147"/>
    </row>
    <row r="376" spans="1:7" ht="12.75">
      <c r="A376" s="139" t="s">
        <v>97</v>
      </c>
      <c r="B376" s="140">
        <v>174</v>
      </c>
      <c r="C376" s="140">
        <v>74</v>
      </c>
      <c r="D376" s="141" t="s">
        <v>74</v>
      </c>
      <c r="E376" s="141" t="s">
        <v>70</v>
      </c>
      <c r="F376" s="140" t="s">
        <v>75</v>
      </c>
      <c r="G376" s="147"/>
    </row>
    <row r="377" spans="1:7" ht="12.75">
      <c r="A377" s="139" t="s">
        <v>97</v>
      </c>
      <c r="B377" s="140">
        <v>165</v>
      </c>
      <c r="C377" s="140">
        <v>55</v>
      </c>
      <c r="D377" s="141" t="s">
        <v>70</v>
      </c>
      <c r="E377" s="141" t="s">
        <v>70</v>
      </c>
      <c r="F377" s="140" t="s">
        <v>71</v>
      </c>
      <c r="G377" s="147"/>
    </row>
    <row r="378" spans="1:7" ht="12.75">
      <c r="A378" s="139" t="s">
        <v>97</v>
      </c>
      <c r="B378" s="140">
        <v>182</v>
      </c>
      <c r="C378" s="140">
        <v>75</v>
      </c>
      <c r="D378" s="141" t="s">
        <v>70</v>
      </c>
      <c r="E378" s="141" t="s">
        <v>70</v>
      </c>
      <c r="F378" s="140" t="s">
        <v>75</v>
      </c>
      <c r="G378" s="147"/>
    </row>
    <row r="379" spans="1:7" ht="12.75">
      <c r="A379" s="139" t="s">
        <v>97</v>
      </c>
      <c r="B379" s="140">
        <v>183</v>
      </c>
      <c r="C379" s="140">
        <v>79</v>
      </c>
      <c r="D379" s="141" t="s">
        <v>72</v>
      </c>
      <c r="E379" s="141" t="s">
        <v>70</v>
      </c>
      <c r="F379" s="140" t="s">
        <v>75</v>
      </c>
      <c r="G379" s="147"/>
    </row>
    <row r="380" spans="1:7" ht="12.75">
      <c r="A380" s="139" t="s">
        <v>97</v>
      </c>
      <c r="B380" s="140">
        <v>183</v>
      </c>
      <c r="C380" s="140">
        <v>99</v>
      </c>
      <c r="D380" s="141" t="s">
        <v>74</v>
      </c>
      <c r="E380" s="141" t="s">
        <v>73</v>
      </c>
      <c r="F380" s="140" t="s">
        <v>75</v>
      </c>
      <c r="G380" s="147"/>
    </row>
    <row r="381" spans="1:7" ht="12.75">
      <c r="A381" s="139" t="s">
        <v>97</v>
      </c>
      <c r="B381" s="140">
        <v>176</v>
      </c>
      <c r="C381" s="140">
        <v>74</v>
      </c>
      <c r="D381" s="141" t="s">
        <v>72</v>
      </c>
      <c r="E381" s="141" t="s">
        <v>70</v>
      </c>
      <c r="F381" s="140" t="s">
        <v>75</v>
      </c>
      <c r="G381" s="147"/>
    </row>
    <row r="382" spans="1:7" ht="12.75">
      <c r="A382" s="139" t="s">
        <v>97</v>
      </c>
      <c r="B382" s="140">
        <v>183</v>
      </c>
      <c r="C382" s="140">
        <v>70</v>
      </c>
      <c r="D382" s="141" t="s">
        <v>70</v>
      </c>
      <c r="E382" s="141" t="s">
        <v>70</v>
      </c>
      <c r="F382" s="140" t="s">
        <v>75</v>
      </c>
      <c r="G382" s="147"/>
    </row>
    <row r="383" spans="1:7" ht="12.75">
      <c r="A383" s="139" t="s">
        <v>97</v>
      </c>
      <c r="B383" s="140">
        <v>188</v>
      </c>
      <c r="C383" s="140">
        <v>72</v>
      </c>
      <c r="D383" s="141" t="s">
        <v>72</v>
      </c>
      <c r="E383" s="141" t="s">
        <v>73</v>
      </c>
      <c r="F383" s="140" t="s">
        <v>75</v>
      </c>
      <c r="G383" s="147"/>
    </row>
    <row r="384" spans="1:7" ht="12.75">
      <c r="A384" s="139" t="s">
        <v>97</v>
      </c>
      <c r="B384" s="140">
        <v>185</v>
      </c>
      <c r="C384" s="140">
        <v>81</v>
      </c>
      <c r="D384" s="141" t="s">
        <v>70</v>
      </c>
      <c r="E384" s="141" t="s">
        <v>70</v>
      </c>
      <c r="F384" s="140" t="s">
        <v>75</v>
      </c>
      <c r="G384" s="147"/>
    </row>
    <row r="385" spans="1:7" ht="12.75">
      <c r="A385" s="139" t="s">
        <v>97</v>
      </c>
      <c r="B385" s="140">
        <v>163</v>
      </c>
      <c r="C385" s="140">
        <v>64</v>
      </c>
      <c r="D385" s="141" t="s">
        <v>72</v>
      </c>
      <c r="E385" s="141" t="s">
        <v>70</v>
      </c>
      <c r="F385" s="140" t="s">
        <v>71</v>
      </c>
      <c r="G385" s="147"/>
    </row>
    <row r="386" spans="1:7" ht="12.75">
      <c r="A386" s="139" t="s">
        <v>98</v>
      </c>
      <c r="B386" s="140">
        <v>170</v>
      </c>
      <c r="C386" s="140">
        <v>68</v>
      </c>
      <c r="D386" s="141" t="s">
        <v>70</v>
      </c>
      <c r="E386" s="141" t="s">
        <v>70</v>
      </c>
      <c r="F386" s="140" t="s">
        <v>71</v>
      </c>
      <c r="G386" s="147"/>
    </row>
    <row r="387" spans="1:7" ht="12.75">
      <c r="A387" s="139" t="s">
        <v>98</v>
      </c>
      <c r="B387" s="140">
        <v>178</v>
      </c>
      <c r="C387" s="140">
        <v>68</v>
      </c>
      <c r="D387" s="141" t="s">
        <v>72</v>
      </c>
      <c r="E387" s="141" t="s">
        <v>70</v>
      </c>
      <c r="F387" s="140" t="s">
        <v>75</v>
      </c>
      <c r="G387" s="147"/>
    </row>
    <row r="388" spans="1:7" ht="12.75">
      <c r="A388" s="139" t="s">
        <v>98</v>
      </c>
      <c r="B388" s="140">
        <v>190</v>
      </c>
      <c r="C388" s="140">
        <v>90</v>
      </c>
      <c r="D388" s="141" t="s">
        <v>72</v>
      </c>
      <c r="E388" s="141" t="s">
        <v>73</v>
      </c>
      <c r="F388" s="140" t="s">
        <v>75</v>
      </c>
      <c r="G388" s="147"/>
    </row>
    <row r="389" spans="1:7" ht="12.75">
      <c r="A389" s="139" t="s">
        <v>98</v>
      </c>
      <c r="B389" s="140">
        <v>159</v>
      </c>
      <c r="C389" s="140">
        <v>52</v>
      </c>
      <c r="D389" s="141" t="s">
        <v>74</v>
      </c>
      <c r="E389" s="141" t="s">
        <v>70</v>
      </c>
      <c r="F389" s="140" t="s">
        <v>71</v>
      </c>
      <c r="G389" s="147"/>
    </row>
    <row r="390" spans="1:7" ht="12.75">
      <c r="A390" s="139" t="s">
        <v>98</v>
      </c>
      <c r="B390" s="140">
        <v>175</v>
      </c>
      <c r="C390" s="140">
        <v>72</v>
      </c>
      <c r="D390" s="141" t="s">
        <v>74</v>
      </c>
      <c r="E390" s="141" t="s">
        <v>70</v>
      </c>
      <c r="F390" s="140" t="s">
        <v>75</v>
      </c>
      <c r="G390" s="147"/>
    </row>
    <row r="391" spans="1:7" ht="12.75">
      <c r="A391" s="139" t="s">
        <v>98</v>
      </c>
      <c r="B391" s="140">
        <v>182</v>
      </c>
      <c r="C391" s="140">
        <v>73</v>
      </c>
      <c r="D391" s="141" t="s">
        <v>74</v>
      </c>
      <c r="E391" s="141" t="s">
        <v>73</v>
      </c>
      <c r="F391" s="140" t="s">
        <v>75</v>
      </c>
      <c r="G391" s="147"/>
    </row>
    <row r="392" spans="1:7" ht="12.75">
      <c r="A392" s="139" t="s">
        <v>98</v>
      </c>
      <c r="B392" s="140">
        <v>177</v>
      </c>
      <c r="C392" s="140">
        <v>70</v>
      </c>
      <c r="D392" s="141" t="s">
        <v>72</v>
      </c>
      <c r="E392" s="141" t="s">
        <v>73</v>
      </c>
      <c r="F392" s="140" t="s">
        <v>75</v>
      </c>
      <c r="G392" s="147"/>
    </row>
    <row r="393" spans="1:7" ht="12.75">
      <c r="A393" s="139" t="s">
        <v>98</v>
      </c>
      <c r="B393" s="140">
        <v>175</v>
      </c>
      <c r="C393" s="140">
        <v>63</v>
      </c>
      <c r="D393" s="141" t="s">
        <v>70</v>
      </c>
      <c r="E393" s="141" t="s">
        <v>70</v>
      </c>
      <c r="F393" s="140" t="s">
        <v>75</v>
      </c>
      <c r="G393" s="147"/>
    </row>
    <row r="394" spans="1:7" ht="12.75">
      <c r="A394" s="139" t="s">
        <v>98</v>
      </c>
      <c r="B394" s="140">
        <v>178</v>
      </c>
      <c r="C394" s="140">
        <v>75</v>
      </c>
      <c r="D394" s="141" t="s">
        <v>70</v>
      </c>
      <c r="E394" s="141" t="s">
        <v>70</v>
      </c>
      <c r="F394" s="140" t="s">
        <v>75</v>
      </c>
      <c r="G394" s="147"/>
    </row>
    <row r="395" spans="1:7" ht="12.75">
      <c r="A395" s="139" t="s">
        <v>98</v>
      </c>
      <c r="B395" s="140">
        <v>185</v>
      </c>
      <c r="C395" s="140">
        <v>95</v>
      </c>
      <c r="D395" s="141" t="s">
        <v>70</v>
      </c>
      <c r="E395" s="141" t="s">
        <v>73</v>
      </c>
      <c r="F395" s="140" t="s">
        <v>75</v>
      </c>
      <c r="G395" s="147"/>
    </row>
    <row r="396" spans="1:7" ht="12.75">
      <c r="A396" s="139" t="s">
        <v>98</v>
      </c>
      <c r="B396" s="140">
        <v>178</v>
      </c>
      <c r="C396" s="140">
        <v>80</v>
      </c>
      <c r="D396" s="141" t="s">
        <v>72</v>
      </c>
      <c r="E396" s="141" t="s">
        <v>73</v>
      </c>
      <c r="F396" s="140" t="s">
        <v>75</v>
      </c>
      <c r="G396" s="147"/>
    </row>
    <row r="397" spans="1:7" ht="12.75">
      <c r="A397" s="139" t="s">
        <v>98</v>
      </c>
      <c r="B397" s="140">
        <v>170</v>
      </c>
      <c r="C397" s="140">
        <v>55</v>
      </c>
      <c r="D397" s="141" t="s">
        <v>70</v>
      </c>
      <c r="E397" s="141" t="s">
        <v>70</v>
      </c>
      <c r="F397" s="140" t="s">
        <v>71</v>
      </c>
      <c r="G397" s="147"/>
    </row>
    <row r="398" spans="1:7" ht="12.75">
      <c r="A398" s="139" t="s">
        <v>98</v>
      </c>
      <c r="B398" s="140">
        <v>166</v>
      </c>
      <c r="C398" s="140">
        <v>50</v>
      </c>
      <c r="D398" s="141" t="s">
        <v>72</v>
      </c>
      <c r="E398" s="141" t="s">
        <v>70</v>
      </c>
      <c r="F398" s="140" t="s">
        <v>71</v>
      </c>
      <c r="G398" s="147"/>
    </row>
    <row r="399" spans="1:7" ht="12.75">
      <c r="A399" s="139" t="s">
        <v>98</v>
      </c>
      <c r="B399" s="140">
        <v>178</v>
      </c>
      <c r="C399" s="140">
        <v>71</v>
      </c>
      <c r="D399" s="141" t="s">
        <v>72</v>
      </c>
      <c r="E399" s="141" t="s">
        <v>73</v>
      </c>
      <c r="F399" s="140" t="s">
        <v>75</v>
      </c>
      <c r="G399" s="147"/>
    </row>
    <row r="400" spans="1:7" ht="12.75">
      <c r="A400" s="139" t="s">
        <v>98</v>
      </c>
      <c r="B400" s="140">
        <v>178</v>
      </c>
      <c r="C400" s="140">
        <v>70</v>
      </c>
      <c r="D400" s="141" t="s">
        <v>72</v>
      </c>
      <c r="E400" s="141" t="s">
        <v>70</v>
      </c>
      <c r="F400" s="140" t="s">
        <v>75</v>
      </c>
      <c r="G400" s="147"/>
    </row>
    <row r="401" spans="1:7" ht="12.75">
      <c r="A401" s="139" t="s">
        <v>98</v>
      </c>
      <c r="B401" s="140">
        <v>160</v>
      </c>
      <c r="C401" s="140">
        <v>48</v>
      </c>
      <c r="D401" s="141" t="s">
        <v>72</v>
      </c>
      <c r="E401" s="141" t="s">
        <v>70</v>
      </c>
      <c r="F401" s="140" t="s">
        <v>71</v>
      </c>
      <c r="G401" s="147"/>
    </row>
    <row r="402" spans="1:7" ht="12.75">
      <c r="A402" s="139" t="s">
        <v>98</v>
      </c>
      <c r="B402" s="140">
        <v>172</v>
      </c>
      <c r="C402" s="140">
        <v>65</v>
      </c>
      <c r="D402" s="141" t="s">
        <v>70</v>
      </c>
      <c r="E402" s="141" t="s">
        <v>70</v>
      </c>
      <c r="F402" s="140" t="s">
        <v>75</v>
      </c>
      <c r="G402" s="147"/>
    </row>
    <row r="403" spans="1:7" ht="12.75">
      <c r="A403" s="139" t="s">
        <v>98</v>
      </c>
      <c r="B403" s="140">
        <v>169</v>
      </c>
      <c r="C403" s="140">
        <v>63</v>
      </c>
      <c r="D403" s="141" t="s">
        <v>70</v>
      </c>
      <c r="E403" s="141" t="s">
        <v>70</v>
      </c>
      <c r="F403" s="140" t="s">
        <v>75</v>
      </c>
      <c r="G403" s="147"/>
    </row>
    <row r="404" spans="1:7" ht="12.75">
      <c r="A404" s="139" t="s">
        <v>98</v>
      </c>
      <c r="B404" s="140">
        <v>170</v>
      </c>
      <c r="C404" s="140">
        <v>56</v>
      </c>
      <c r="D404" s="141" t="s">
        <v>70</v>
      </c>
      <c r="E404" s="141" t="s">
        <v>70</v>
      </c>
      <c r="F404" s="140" t="s">
        <v>75</v>
      </c>
      <c r="G404" s="147"/>
    </row>
    <row r="405" spans="1:7" ht="12.75">
      <c r="A405" s="139" t="s">
        <v>98</v>
      </c>
      <c r="B405" s="140">
        <v>169</v>
      </c>
      <c r="C405" s="140">
        <v>66</v>
      </c>
      <c r="D405" s="141" t="s">
        <v>70</v>
      </c>
      <c r="E405" s="141" t="s">
        <v>70</v>
      </c>
      <c r="F405" s="140" t="s">
        <v>71</v>
      </c>
      <c r="G405" s="147"/>
    </row>
    <row r="406" spans="1:7" ht="12.75">
      <c r="A406" s="139" t="s">
        <v>98</v>
      </c>
      <c r="B406" s="140">
        <v>160</v>
      </c>
      <c r="C406" s="140">
        <v>55</v>
      </c>
      <c r="D406" s="141" t="s">
        <v>74</v>
      </c>
      <c r="E406" s="141" t="s">
        <v>70</v>
      </c>
      <c r="F406" s="140" t="s">
        <v>71</v>
      </c>
      <c r="G406" s="147"/>
    </row>
    <row r="407" spans="1:7" ht="12.75">
      <c r="A407" s="139" t="s">
        <v>98</v>
      </c>
      <c r="B407" s="140">
        <v>168</v>
      </c>
      <c r="C407" s="140">
        <v>50</v>
      </c>
      <c r="D407" s="141" t="s">
        <v>70</v>
      </c>
      <c r="E407" s="141" t="s">
        <v>70</v>
      </c>
      <c r="F407" s="140" t="s">
        <v>71</v>
      </c>
      <c r="G407" s="147"/>
    </row>
    <row r="408" spans="1:7" ht="12.75">
      <c r="A408" s="139" t="s">
        <v>98</v>
      </c>
      <c r="B408" s="140">
        <v>170</v>
      </c>
      <c r="C408" s="140">
        <v>60</v>
      </c>
      <c r="D408" s="141" t="s">
        <v>72</v>
      </c>
      <c r="E408" s="141" t="s">
        <v>73</v>
      </c>
      <c r="F408" s="140" t="s">
        <v>71</v>
      </c>
      <c r="G408" s="147"/>
    </row>
    <row r="409" spans="1:7" ht="12.75">
      <c r="A409" s="139" t="s">
        <v>98</v>
      </c>
      <c r="B409" s="140">
        <v>164</v>
      </c>
      <c r="C409" s="140">
        <v>67</v>
      </c>
      <c r="D409" s="141" t="s">
        <v>72</v>
      </c>
      <c r="E409" s="141" t="s">
        <v>73</v>
      </c>
      <c r="F409" s="140" t="s">
        <v>71</v>
      </c>
      <c r="G409" s="147"/>
    </row>
    <row r="410" spans="1:7" ht="12.75">
      <c r="A410" s="139" t="s">
        <v>98</v>
      </c>
      <c r="B410" s="140">
        <v>174</v>
      </c>
      <c r="C410" s="140">
        <v>66</v>
      </c>
      <c r="D410" s="141" t="s">
        <v>74</v>
      </c>
      <c r="E410" s="141" t="s">
        <v>70</v>
      </c>
      <c r="F410" s="140" t="s">
        <v>71</v>
      </c>
      <c r="G410" s="147"/>
    </row>
    <row r="411" spans="1:7" ht="12.75">
      <c r="A411" s="139" t="s">
        <v>98</v>
      </c>
      <c r="B411" s="140">
        <v>185</v>
      </c>
      <c r="C411" s="140">
        <v>82</v>
      </c>
      <c r="D411" s="141" t="s">
        <v>70</v>
      </c>
      <c r="E411" s="141" t="s">
        <v>70</v>
      </c>
      <c r="F411" s="140" t="s">
        <v>75</v>
      </c>
      <c r="G411" s="147"/>
    </row>
    <row r="412" spans="1:7" ht="12.75">
      <c r="A412" s="139" t="s">
        <v>98</v>
      </c>
      <c r="B412" s="140">
        <v>178</v>
      </c>
      <c r="C412" s="140">
        <v>60</v>
      </c>
      <c r="D412" s="141" t="s">
        <v>74</v>
      </c>
      <c r="E412" s="141" t="s">
        <v>73</v>
      </c>
      <c r="F412" s="140" t="s">
        <v>71</v>
      </c>
      <c r="G412" s="147"/>
    </row>
    <row r="413" spans="1:7" ht="12.75">
      <c r="A413" s="139" t="s">
        <v>98</v>
      </c>
      <c r="B413" s="140">
        <v>160</v>
      </c>
      <c r="C413" s="140">
        <v>54</v>
      </c>
      <c r="D413" s="141" t="s">
        <v>70</v>
      </c>
      <c r="E413" s="141" t="s">
        <v>70</v>
      </c>
      <c r="F413" s="140" t="s">
        <v>71</v>
      </c>
      <c r="G413" s="147"/>
    </row>
    <row r="414" spans="1:7" ht="12.75">
      <c r="A414" s="139" t="s">
        <v>98</v>
      </c>
      <c r="B414" s="140">
        <v>184</v>
      </c>
      <c r="C414" s="140">
        <v>78</v>
      </c>
      <c r="D414" s="141" t="s">
        <v>70</v>
      </c>
      <c r="E414" s="141" t="s">
        <v>76</v>
      </c>
      <c r="F414" s="140" t="s">
        <v>75</v>
      </c>
      <c r="G414" s="147"/>
    </row>
    <row r="415" spans="1:7" ht="12.75">
      <c r="A415" s="139" t="s">
        <v>98</v>
      </c>
      <c r="B415" s="140">
        <v>184</v>
      </c>
      <c r="C415" s="140">
        <v>64</v>
      </c>
      <c r="D415" s="141" t="s">
        <v>70</v>
      </c>
      <c r="E415" s="141" t="s">
        <v>73</v>
      </c>
      <c r="F415" s="140" t="s">
        <v>75</v>
      </c>
      <c r="G415" s="147"/>
    </row>
    <row r="416" spans="1:7" ht="12.75">
      <c r="A416" s="139" t="s">
        <v>98</v>
      </c>
      <c r="B416" s="140">
        <v>168</v>
      </c>
      <c r="C416" s="140">
        <v>58</v>
      </c>
      <c r="D416" s="141" t="s">
        <v>70</v>
      </c>
      <c r="E416" s="141" t="s">
        <v>70</v>
      </c>
      <c r="F416" s="140" t="s">
        <v>71</v>
      </c>
      <c r="G416" s="147"/>
    </row>
    <row r="417" spans="1:7" ht="12.75">
      <c r="A417" s="139" t="s">
        <v>98</v>
      </c>
      <c r="B417" s="140">
        <v>176</v>
      </c>
      <c r="C417" s="140">
        <v>65</v>
      </c>
      <c r="D417" s="141" t="s">
        <v>70</v>
      </c>
      <c r="E417" s="141" t="s">
        <v>70</v>
      </c>
      <c r="F417" s="140" t="s">
        <v>71</v>
      </c>
      <c r="G417" s="147"/>
    </row>
    <row r="418" spans="1:7" ht="12.75">
      <c r="A418" s="139" t="s">
        <v>98</v>
      </c>
      <c r="B418" s="140">
        <v>169</v>
      </c>
      <c r="C418" s="140">
        <v>70</v>
      </c>
      <c r="D418" s="141" t="s">
        <v>70</v>
      </c>
      <c r="E418" s="141" t="s">
        <v>70</v>
      </c>
      <c r="F418" s="140" t="s">
        <v>71</v>
      </c>
      <c r="G418" s="147"/>
    </row>
    <row r="419" spans="1:7" ht="12.75">
      <c r="A419" s="139" t="s">
        <v>98</v>
      </c>
      <c r="B419" s="140">
        <v>161</v>
      </c>
      <c r="C419" s="140">
        <v>58</v>
      </c>
      <c r="D419" s="141" t="s">
        <v>70</v>
      </c>
      <c r="E419" s="141" t="s">
        <v>70</v>
      </c>
      <c r="F419" s="140" t="s">
        <v>71</v>
      </c>
      <c r="G419" s="147"/>
    </row>
    <row r="420" spans="1:7" ht="12.75">
      <c r="A420" s="139" t="s">
        <v>98</v>
      </c>
      <c r="B420" s="140">
        <v>191</v>
      </c>
      <c r="C420" s="140">
        <v>95</v>
      </c>
      <c r="D420" s="141" t="s">
        <v>70</v>
      </c>
      <c r="E420" s="141" t="s">
        <v>70</v>
      </c>
      <c r="F420" s="140" t="s">
        <v>75</v>
      </c>
      <c r="G420" s="147"/>
    </row>
    <row r="421" spans="1:7" ht="12.75">
      <c r="A421" s="139" t="s">
        <v>98</v>
      </c>
      <c r="B421" s="140">
        <v>174</v>
      </c>
      <c r="C421" s="140">
        <v>78</v>
      </c>
      <c r="D421" s="141" t="s">
        <v>74</v>
      </c>
      <c r="E421" s="141" t="s">
        <v>70</v>
      </c>
      <c r="F421" s="140" t="s">
        <v>71</v>
      </c>
      <c r="G421" s="147"/>
    </row>
    <row r="422" spans="1:7" ht="12.75">
      <c r="A422" s="139" t="s">
        <v>98</v>
      </c>
      <c r="B422" s="140">
        <v>177</v>
      </c>
      <c r="C422" s="140">
        <v>70</v>
      </c>
      <c r="D422" s="141" t="s">
        <v>72</v>
      </c>
      <c r="E422" s="141" t="s">
        <v>70</v>
      </c>
      <c r="F422" s="140" t="s">
        <v>75</v>
      </c>
      <c r="G422" s="147"/>
    </row>
    <row r="423" spans="1:7" ht="12.75">
      <c r="A423" s="139" t="s">
        <v>98</v>
      </c>
      <c r="B423" s="140">
        <v>174</v>
      </c>
      <c r="C423" s="140">
        <v>66</v>
      </c>
      <c r="D423" s="141" t="s">
        <v>70</v>
      </c>
      <c r="E423" s="141" t="s">
        <v>70</v>
      </c>
      <c r="F423" s="140" t="s">
        <v>75</v>
      </c>
      <c r="G423" s="147"/>
    </row>
    <row r="424" spans="1:7" ht="12.75">
      <c r="A424" s="139" t="s">
        <v>98</v>
      </c>
      <c r="B424" s="140">
        <v>178</v>
      </c>
      <c r="C424" s="140">
        <v>65</v>
      </c>
      <c r="D424" s="141" t="s">
        <v>74</v>
      </c>
      <c r="E424" s="141" t="s">
        <v>70</v>
      </c>
      <c r="F424" s="140" t="s">
        <v>75</v>
      </c>
      <c r="G424" s="147"/>
    </row>
    <row r="425" spans="1:7" ht="12.75">
      <c r="A425" s="139" t="s">
        <v>98</v>
      </c>
      <c r="B425" s="140">
        <v>173</v>
      </c>
      <c r="C425" s="140">
        <v>64</v>
      </c>
      <c r="D425" s="141" t="s">
        <v>70</v>
      </c>
      <c r="E425" s="141" t="s">
        <v>70</v>
      </c>
      <c r="F425" s="140" t="s">
        <v>75</v>
      </c>
      <c r="G425" s="147"/>
    </row>
    <row r="426" spans="1:7" ht="12.75">
      <c r="A426" s="139" t="s">
        <v>98</v>
      </c>
      <c r="B426" s="140">
        <v>181</v>
      </c>
      <c r="C426" s="140">
        <v>74</v>
      </c>
      <c r="D426" s="141" t="s">
        <v>70</v>
      </c>
      <c r="E426" s="141" t="s">
        <v>70</v>
      </c>
      <c r="F426" s="140" t="s">
        <v>75</v>
      </c>
      <c r="G426" s="147"/>
    </row>
    <row r="427" spans="1:7" ht="12.75">
      <c r="A427" s="139" t="s">
        <v>98</v>
      </c>
      <c r="B427" s="140">
        <v>166</v>
      </c>
      <c r="C427" s="140">
        <v>68</v>
      </c>
      <c r="D427" s="141" t="s">
        <v>72</v>
      </c>
      <c r="E427" s="141" t="s">
        <v>73</v>
      </c>
      <c r="F427" s="140" t="s">
        <v>71</v>
      </c>
      <c r="G427" s="147"/>
    </row>
    <row r="428" spans="1:7" ht="12.75">
      <c r="A428" s="139" t="s">
        <v>98</v>
      </c>
      <c r="B428" s="140">
        <v>170</v>
      </c>
      <c r="C428" s="140">
        <v>55</v>
      </c>
      <c r="D428" s="141" t="s">
        <v>74</v>
      </c>
      <c r="E428" s="141" t="s">
        <v>73</v>
      </c>
      <c r="F428" s="140" t="s">
        <v>71</v>
      </c>
      <c r="G428" s="147"/>
    </row>
    <row r="429" spans="1:7" ht="12.75">
      <c r="A429" s="139" t="s">
        <v>98</v>
      </c>
      <c r="B429" s="140">
        <v>173</v>
      </c>
      <c r="C429" s="140">
        <v>56</v>
      </c>
      <c r="D429" s="141" t="s">
        <v>72</v>
      </c>
      <c r="E429" s="141" t="s">
        <v>73</v>
      </c>
      <c r="F429" s="140" t="s">
        <v>71</v>
      </c>
      <c r="G429" s="147"/>
    </row>
    <row r="430" spans="1:7" ht="12.75">
      <c r="A430" s="139" t="s">
        <v>98</v>
      </c>
      <c r="B430" s="140">
        <v>183</v>
      </c>
      <c r="C430" s="140">
        <v>65</v>
      </c>
      <c r="D430" s="141" t="s">
        <v>70</v>
      </c>
      <c r="E430" s="141" t="s">
        <v>70</v>
      </c>
      <c r="F430" s="140" t="s">
        <v>71</v>
      </c>
      <c r="G430" s="147"/>
    </row>
    <row r="431" spans="1:7" ht="12.75">
      <c r="A431" s="139" t="s">
        <v>98</v>
      </c>
      <c r="B431" s="140">
        <v>174</v>
      </c>
      <c r="C431" s="140">
        <v>51</v>
      </c>
      <c r="D431" s="141" t="s">
        <v>72</v>
      </c>
      <c r="E431" s="141" t="s">
        <v>73</v>
      </c>
      <c r="F431" s="140" t="s">
        <v>71</v>
      </c>
      <c r="G431" s="147"/>
    </row>
    <row r="432" spans="1:7" ht="12.75">
      <c r="A432" s="139" t="s">
        <v>99</v>
      </c>
      <c r="B432" s="140">
        <v>170</v>
      </c>
      <c r="C432" s="140">
        <v>65</v>
      </c>
      <c r="D432" s="141" t="s">
        <v>70</v>
      </c>
      <c r="E432" s="141" t="s">
        <v>70</v>
      </c>
      <c r="F432" s="140" t="s">
        <v>75</v>
      </c>
      <c r="G432" s="147"/>
    </row>
    <row r="433" spans="1:7" ht="12.75">
      <c r="A433" s="139" t="s">
        <v>99</v>
      </c>
      <c r="B433" s="140">
        <v>181</v>
      </c>
      <c r="C433" s="140">
        <v>82</v>
      </c>
      <c r="D433" s="141" t="s">
        <v>70</v>
      </c>
      <c r="E433" s="141" t="s">
        <v>70</v>
      </c>
      <c r="F433" s="140" t="s">
        <v>75</v>
      </c>
      <c r="G433" s="147"/>
    </row>
    <row r="434" spans="1:7" ht="12.75">
      <c r="A434" s="139" t="s">
        <v>99</v>
      </c>
      <c r="B434" s="140">
        <v>176</v>
      </c>
      <c r="C434" s="140">
        <v>67</v>
      </c>
      <c r="D434" s="141" t="s">
        <v>74</v>
      </c>
      <c r="E434" s="141" t="s">
        <v>73</v>
      </c>
      <c r="F434" s="140" t="s">
        <v>75</v>
      </c>
      <c r="G434" s="147"/>
    </row>
    <row r="435" spans="1:7" ht="12.75">
      <c r="A435" s="139" t="s">
        <v>99</v>
      </c>
      <c r="B435" s="140">
        <v>188</v>
      </c>
      <c r="C435" s="140">
        <v>90</v>
      </c>
      <c r="D435" s="141" t="s">
        <v>74</v>
      </c>
      <c r="E435" s="141" t="s">
        <v>70</v>
      </c>
      <c r="F435" s="140" t="s">
        <v>75</v>
      </c>
      <c r="G435" s="147"/>
    </row>
    <row r="436" spans="1:7" ht="12.75">
      <c r="A436" s="139" t="s">
        <v>99</v>
      </c>
      <c r="B436" s="140">
        <v>163</v>
      </c>
      <c r="C436" s="140">
        <v>56</v>
      </c>
      <c r="D436" s="141" t="s">
        <v>74</v>
      </c>
      <c r="E436" s="141" t="s">
        <v>70</v>
      </c>
      <c r="F436" s="140" t="s">
        <v>71</v>
      </c>
      <c r="G436" s="147"/>
    </row>
    <row r="437" spans="1:7" ht="12.75">
      <c r="A437" s="139" t="s">
        <v>99</v>
      </c>
      <c r="B437" s="140">
        <v>169</v>
      </c>
      <c r="C437" s="140">
        <v>62</v>
      </c>
      <c r="D437" s="141" t="s">
        <v>70</v>
      </c>
      <c r="E437" s="141" t="s">
        <v>70</v>
      </c>
      <c r="F437" s="140" t="s">
        <v>71</v>
      </c>
      <c r="G437" s="147"/>
    </row>
    <row r="438" spans="1:7" ht="12.75">
      <c r="A438" s="139" t="s">
        <v>99</v>
      </c>
      <c r="B438" s="140">
        <v>177</v>
      </c>
      <c r="C438" s="140">
        <v>65</v>
      </c>
      <c r="D438" s="141" t="s">
        <v>72</v>
      </c>
      <c r="E438" s="141" t="s">
        <v>73</v>
      </c>
      <c r="F438" s="140" t="s">
        <v>75</v>
      </c>
      <c r="G438" s="147"/>
    </row>
    <row r="439" spans="1:7" ht="12.75">
      <c r="A439" s="139" t="s">
        <v>99</v>
      </c>
      <c r="B439" s="140">
        <v>170</v>
      </c>
      <c r="C439" s="140">
        <v>68</v>
      </c>
      <c r="D439" s="141" t="s">
        <v>70</v>
      </c>
      <c r="E439" s="141" t="s">
        <v>70</v>
      </c>
      <c r="F439" s="140" t="s">
        <v>75</v>
      </c>
      <c r="G439" s="147"/>
    </row>
    <row r="440" spans="1:7" ht="12.75">
      <c r="A440" s="139" t="s">
        <v>99</v>
      </c>
      <c r="B440" s="140">
        <v>174</v>
      </c>
      <c r="C440" s="140">
        <v>61</v>
      </c>
      <c r="D440" s="141" t="s">
        <v>72</v>
      </c>
      <c r="E440" s="141" t="s">
        <v>73</v>
      </c>
      <c r="F440" s="140" t="s">
        <v>71</v>
      </c>
      <c r="G440" s="147"/>
    </row>
    <row r="441" spans="1:7" ht="12.75">
      <c r="A441" s="139" t="s">
        <v>99</v>
      </c>
      <c r="B441" s="140">
        <v>178</v>
      </c>
      <c r="C441" s="140">
        <v>65</v>
      </c>
      <c r="D441" s="141" t="s">
        <v>74</v>
      </c>
      <c r="E441" s="141" t="s">
        <v>73</v>
      </c>
      <c r="F441" s="140" t="s">
        <v>71</v>
      </c>
      <c r="G441" s="147"/>
    </row>
    <row r="442" spans="1:7" ht="12.75">
      <c r="A442" s="139" t="s">
        <v>99</v>
      </c>
      <c r="B442" s="140">
        <v>186</v>
      </c>
      <c r="C442" s="140">
        <v>72</v>
      </c>
      <c r="D442" s="141" t="s">
        <v>72</v>
      </c>
      <c r="E442" s="141" t="s">
        <v>70</v>
      </c>
      <c r="F442" s="140" t="s">
        <v>75</v>
      </c>
      <c r="G442" s="147"/>
    </row>
    <row r="443" spans="1:7" ht="12.75">
      <c r="A443" s="139" t="s">
        <v>99</v>
      </c>
      <c r="B443" s="140">
        <v>156</v>
      </c>
      <c r="C443" s="140">
        <v>56</v>
      </c>
      <c r="D443" s="141" t="s">
        <v>70</v>
      </c>
      <c r="E443" s="141" t="s">
        <v>70</v>
      </c>
      <c r="F443" s="140" t="s">
        <v>71</v>
      </c>
      <c r="G443" s="147"/>
    </row>
    <row r="444" spans="1:7" ht="12.75">
      <c r="A444" s="139" t="s">
        <v>99</v>
      </c>
      <c r="B444" s="140">
        <v>170</v>
      </c>
      <c r="C444" s="140">
        <v>67</v>
      </c>
      <c r="D444" s="141" t="s">
        <v>74</v>
      </c>
      <c r="E444" s="141" t="s">
        <v>70</v>
      </c>
      <c r="F444" s="140" t="s">
        <v>75</v>
      </c>
      <c r="G444" s="147"/>
    </row>
    <row r="445" spans="1:7" ht="12.75">
      <c r="A445" s="139" t="s">
        <v>99</v>
      </c>
      <c r="B445" s="140">
        <v>163</v>
      </c>
      <c r="C445" s="140">
        <v>50</v>
      </c>
      <c r="D445" s="141" t="s">
        <v>74</v>
      </c>
      <c r="E445" s="141" t="s">
        <v>70</v>
      </c>
      <c r="F445" s="140" t="s">
        <v>71</v>
      </c>
      <c r="G445" s="147"/>
    </row>
    <row r="446" spans="1:7" ht="12.75">
      <c r="A446" s="139" t="s">
        <v>99</v>
      </c>
      <c r="B446" s="140">
        <v>181</v>
      </c>
      <c r="C446" s="140">
        <v>75</v>
      </c>
      <c r="D446" s="141" t="s">
        <v>70</v>
      </c>
      <c r="E446" s="141" t="s">
        <v>70</v>
      </c>
      <c r="F446" s="140" t="s">
        <v>75</v>
      </c>
      <c r="G446" s="147"/>
    </row>
    <row r="447" spans="1:7" ht="12.75">
      <c r="A447" s="139" t="s">
        <v>99</v>
      </c>
      <c r="B447" s="140">
        <v>172</v>
      </c>
      <c r="C447" s="140">
        <v>60</v>
      </c>
      <c r="D447" s="141" t="s">
        <v>70</v>
      </c>
      <c r="E447" s="141" t="s">
        <v>70</v>
      </c>
      <c r="F447" s="140" t="s">
        <v>71</v>
      </c>
      <c r="G447" s="147"/>
    </row>
    <row r="448" spans="1:7" ht="12.75">
      <c r="A448" s="139" t="s">
        <v>99</v>
      </c>
      <c r="B448" s="140">
        <v>161</v>
      </c>
      <c r="C448" s="140">
        <v>54</v>
      </c>
      <c r="D448" s="141" t="s">
        <v>70</v>
      </c>
      <c r="E448" s="141" t="s">
        <v>70</v>
      </c>
      <c r="F448" s="140" t="s">
        <v>71</v>
      </c>
      <c r="G448" s="147"/>
    </row>
    <row r="449" spans="1:7" ht="12.75">
      <c r="A449" s="139" t="s">
        <v>99</v>
      </c>
      <c r="B449" s="140">
        <v>164</v>
      </c>
      <c r="C449" s="140">
        <v>60</v>
      </c>
      <c r="D449" s="141" t="s">
        <v>70</v>
      </c>
      <c r="E449" s="141" t="s">
        <v>70</v>
      </c>
      <c r="F449" s="140" t="s">
        <v>71</v>
      </c>
      <c r="G449" s="147"/>
    </row>
    <row r="450" spans="1:7" ht="12.75">
      <c r="A450" s="139" t="s">
        <v>99</v>
      </c>
      <c r="B450" s="140">
        <v>155</v>
      </c>
      <c r="C450" s="140">
        <v>49</v>
      </c>
      <c r="D450" s="141" t="s">
        <v>70</v>
      </c>
      <c r="E450" s="141" t="s">
        <v>70</v>
      </c>
      <c r="F450" s="140" t="s">
        <v>71</v>
      </c>
      <c r="G450" s="147"/>
    </row>
    <row r="451" spans="1:7" ht="12.75">
      <c r="A451" s="139" t="s">
        <v>99</v>
      </c>
      <c r="B451" s="140">
        <v>173</v>
      </c>
      <c r="C451" s="140">
        <v>70</v>
      </c>
      <c r="D451" s="141" t="s">
        <v>74</v>
      </c>
      <c r="E451" s="141" t="s">
        <v>70</v>
      </c>
      <c r="F451" s="140" t="s">
        <v>75</v>
      </c>
      <c r="G451" s="147"/>
    </row>
    <row r="452" spans="1:7" ht="12.75">
      <c r="A452" s="139" t="s">
        <v>99</v>
      </c>
      <c r="B452" s="140">
        <v>165</v>
      </c>
      <c r="C452" s="140">
        <v>50</v>
      </c>
      <c r="D452" s="141" t="s">
        <v>72</v>
      </c>
      <c r="E452" s="141" t="s">
        <v>76</v>
      </c>
      <c r="F452" s="140" t="s">
        <v>71</v>
      </c>
      <c r="G452" s="147"/>
    </row>
    <row r="453" spans="1:7" ht="12.75">
      <c r="A453" s="139" t="s">
        <v>99</v>
      </c>
      <c r="B453" s="140">
        <v>187</v>
      </c>
      <c r="C453" s="140">
        <v>84</v>
      </c>
      <c r="D453" s="141" t="s">
        <v>72</v>
      </c>
      <c r="E453" s="141" t="s">
        <v>73</v>
      </c>
      <c r="F453" s="140" t="s">
        <v>75</v>
      </c>
      <c r="G453" s="147"/>
    </row>
    <row r="454" spans="1:7" ht="12.75">
      <c r="A454" s="139" t="s">
        <v>99</v>
      </c>
      <c r="B454" s="140">
        <v>183</v>
      </c>
      <c r="C454" s="140">
        <v>83</v>
      </c>
      <c r="D454" s="141" t="s">
        <v>70</v>
      </c>
      <c r="E454" s="141" t="s">
        <v>70</v>
      </c>
      <c r="F454" s="140" t="s">
        <v>75</v>
      </c>
      <c r="G454" s="147"/>
    </row>
    <row r="455" spans="1:7" ht="12.75">
      <c r="A455" s="139" t="s">
        <v>99</v>
      </c>
      <c r="B455" s="140">
        <v>168</v>
      </c>
      <c r="C455" s="140">
        <v>60</v>
      </c>
      <c r="D455" s="141" t="s">
        <v>70</v>
      </c>
      <c r="E455" s="141" t="s">
        <v>76</v>
      </c>
      <c r="F455" s="140" t="s">
        <v>75</v>
      </c>
      <c r="G455" s="147"/>
    </row>
    <row r="456" spans="1:7" ht="12.75">
      <c r="A456" s="139" t="s">
        <v>99</v>
      </c>
      <c r="B456" s="140">
        <v>179</v>
      </c>
      <c r="C456" s="140">
        <v>72</v>
      </c>
      <c r="D456" s="141" t="s">
        <v>70</v>
      </c>
      <c r="E456" s="141" t="s">
        <v>70</v>
      </c>
      <c r="F456" s="140" t="s">
        <v>75</v>
      </c>
      <c r="G456" s="147"/>
    </row>
    <row r="457" spans="1:7" ht="12.75">
      <c r="A457" s="139" t="s">
        <v>99</v>
      </c>
      <c r="B457" s="140">
        <v>175</v>
      </c>
      <c r="C457" s="140">
        <v>60</v>
      </c>
      <c r="D457" s="141" t="s">
        <v>70</v>
      </c>
      <c r="E457" s="141" t="s">
        <v>70</v>
      </c>
      <c r="F457" s="140" t="s">
        <v>71</v>
      </c>
      <c r="G457" s="147"/>
    </row>
    <row r="458" spans="1:7" ht="12.75">
      <c r="A458" s="139" t="s">
        <v>99</v>
      </c>
      <c r="B458" s="140">
        <v>178</v>
      </c>
      <c r="C458" s="140">
        <v>73</v>
      </c>
      <c r="D458" s="141" t="s">
        <v>70</v>
      </c>
      <c r="E458" s="141" t="s">
        <v>73</v>
      </c>
      <c r="F458" s="140" t="s">
        <v>75</v>
      </c>
      <c r="G458" s="147"/>
    </row>
    <row r="459" spans="1:7" ht="12.75">
      <c r="A459" s="139" t="s">
        <v>99</v>
      </c>
      <c r="B459" s="140">
        <v>170</v>
      </c>
      <c r="C459" s="140">
        <v>65</v>
      </c>
      <c r="D459" s="141" t="s">
        <v>70</v>
      </c>
      <c r="E459" s="141" t="s">
        <v>70</v>
      </c>
      <c r="F459" s="140" t="s">
        <v>71</v>
      </c>
      <c r="G459" s="147"/>
    </row>
    <row r="460" spans="1:7" ht="12.75">
      <c r="A460" s="139" t="s">
        <v>99</v>
      </c>
      <c r="B460" s="140">
        <v>175</v>
      </c>
      <c r="C460" s="140">
        <v>70</v>
      </c>
      <c r="D460" s="141" t="s">
        <v>72</v>
      </c>
      <c r="E460" s="141" t="s">
        <v>70</v>
      </c>
      <c r="F460" s="140" t="s">
        <v>75</v>
      </c>
      <c r="G460" s="147"/>
    </row>
    <row r="461" spans="1:7" ht="12.75">
      <c r="A461" s="139" t="s">
        <v>99</v>
      </c>
      <c r="B461" s="140">
        <v>175</v>
      </c>
      <c r="C461" s="140">
        <v>62</v>
      </c>
      <c r="D461" s="141" t="s">
        <v>70</v>
      </c>
      <c r="E461" s="141" t="s">
        <v>70</v>
      </c>
      <c r="F461" s="140" t="s">
        <v>75</v>
      </c>
      <c r="G461" s="147"/>
    </row>
    <row r="462" spans="1:7" ht="12.75">
      <c r="A462" s="139" t="s">
        <v>99</v>
      </c>
      <c r="B462" s="140">
        <v>175</v>
      </c>
      <c r="C462" s="140">
        <v>70</v>
      </c>
      <c r="D462" s="141" t="s">
        <v>74</v>
      </c>
      <c r="E462" s="141" t="s">
        <v>70</v>
      </c>
      <c r="F462" s="140" t="s">
        <v>75</v>
      </c>
      <c r="G462" s="147"/>
    </row>
    <row r="463" spans="1:7" ht="12.75">
      <c r="A463" s="139" t="s">
        <v>99</v>
      </c>
      <c r="B463" s="140">
        <v>180</v>
      </c>
      <c r="C463" s="140">
        <v>82</v>
      </c>
      <c r="D463" s="141" t="s">
        <v>72</v>
      </c>
      <c r="E463" s="141" t="s">
        <v>70</v>
      </c>
      <c r="F463" s="140" t="s">
        <v>75</v>
      </c>
      <c r="G463" s="147"/>
    </row>
    <row r="464" spans="1:7" ht="12.75">
      <c r="A464" s="139" t="s">
        <v>99</v>
      </c>
      <c r="B464" s="140">
        <v>175</v>
      </c>
      <c r="C464" s="140">
        <v>71</v>
      </c>
      <c r="D464" s="141" t="s">
        <v>72</v>
      </c>
      <c r="E464" s="141" t="s">
        <v>73</v>
      </c>
      <c r="F464" s="140" t="s">
        <v>75</v>
      </c>
      <c r="G464" s="147"/>
    </row>
    <row r="465" spans="1:7" ht="12.75">
      <c r="A465" s="139" t="s">
        <v>99</v>
      </c>
      <c r="B465" s="140">
        <v>184</v>
      </c>
      <c r="C465" s="140">
        <v>68</v>
      </c>
      <c r="D465" s="141" t="s">
        <v>70</v>
      </c>
      <c r="E465" s="141" t="s">
        <v>73</v>
      </c>
      <c r="F465" s="140" t="s">
        <v>75</v>
      </c>
      <c r="G465" s="147"/>
    </row>
    <row r="466" spans="1:7" ht="12.75">
      <c r="A466" s="139" t="s">
        <v>99</v>
      </c>
      <c r="B466" s="140">
        <v>169</v>
      </c>
      <c r="C466" s="140">
        <v>52</v>
      </c>
      <c r="D466" s="141" t="s">
        <v>74</v>
      </c>
      <c r="E466" s="141" t="s">
        <v>70</v>
      </c>
      <c r="F466" s="140" t="s">
        <v>71</v>
      </c>
      <c r="G466" s="147"/>
    </row>
    <row r="467" spans="1:7" ht="12.75">
      <c r="A467" s="139" t="s">
        <v>99</v>
      </c>
      <c r="B467" s="140">
        <v>175</v>
      </c>
      <c r="C467" s="140">
        <v>75</v>
      </c>
      <c r="D467" s="141" t="s">
        <v>70</v>
      </c>
      <c r="E467" s="141" t="s">
        <v>70</v>
      </c>
      <c r="F467" s="140" t="s">
        <v>71</v>
      </c>
      <c r="G467" s="147"/>
    </row>
    <row r="468" spans="1:7" ht="12.75">
      <c r="A468" s="139" t="s">
        <v>99</v>
      </c>
      <c r="B468" s="140">
        <v>185</v>
      </c>
      <c r="C468" s="140">
        <v>75</v>
      </c>
      <c r="D468" s="141" t="s">
        <v>72</v>
      </c>
      <c r="E468" s="141" t="s">
        <v>73</v>
      </c>
      <c r="F468" s="140" t="s">
        <v>75</v>
      </c>
      <c r="G468" s="147"/>
    </row>
    <row r="469" spans="1:7" ht="12.75">
      <c r="A469" s="139" t="s">
        <v>99</v>
      </c>
      <c r="B469" s="140">
        <v>162</v>
      </c>
      <c r="C469" s="140">
        <v>55</v>
      </c>
      <c r="D469" s="141" t="s">
        <v>74</v>
      </c>
      <c r="E469" s="141" t="s">
        <v>73</v>
      </c>
      <c r="F469" s="140" t="s">
        <v>71</v>
      </c>
      <c r="G469" s="147"/>
    </row>
    <row r="470" spans="1:7" ht="12.75">
      <c r="A470" s="139" t="s">
        <v>99</v>
      </c>
      <c r="B470" s="140">
        <v>167</v>
      </c>
      <c r="C470" s="140">
        <v>52</v>
      </c>
      <c r="D470" s="141" t="s">
        <v>74</v>
      </c>
      <c r="E470" s="141" t="s">
        <v>70</v>
      </c>
      <c r="F470" s="140" t="s">
        <v>71</v>
      </c>
      <c r="G470" s="147"/>
    </row>
    <row r="471" spans="1:7" ht="12.75">
      <c r="A471" s="139" t="s">
        <v>99</v>
      </c>
      <c r="B471" s="140">
        <v>173</v>
      </c>
      <c r="C471" s="140">
        <v>64</v>
      </c>
      <c r="D471" s="141" t="s">
        <v>70</v>
      </c>
      <c r="E471" s="141" t="s">
        <v>73</v>
      </c>
      <c r="F471" s="140" t="s">
        <v>75</v>
      </c>
      <c r="G471" s="147"/>
    </row>
    <row r="472" spans="1:7" ht="12.75">
      <c r="A472" s="139" t="s">
        <v>99</v>
      </c>
      <c r="B472" s="140">
        <v>185</v>
      </c>
      <c r="C472" s="140">
        <v>70</v>
      </c>
      <c r="D472" s="141" t="s">
        <v>72</v>
      </c>
      <c r="E472" s="141" t="s">
        <v>70</v>
      </c>
      <c r="F472" s="140" t="s">
        <v>75</v>
      </c>
      <c r="G472" s="147"/>
    </row>
    <row r="473" spans="1:7" ht="12.75">
      <c r="A473" s="139" t="s">
        <v>99</v>
      </c>
      <c r="B473" s="140">
        <v>185</v>
      </c>
      <c r="C473" s="140">
        <v>80</v>
      </c>
      <c r="D473" s="141" t="s">
        <v>72</v>
      </c>
      <c r="E473" s="141" t="s">
        <v>73</v>
      </c>
      <c r="F473" s="140" t="s">
        <v>75</v>
      </c>
      <c r="G473" s="147"/>
    </row>
    <row r="474" spans="1:7" ht="12.75">
      <c r="A474" s="139" t="s">
        <v>99</v>
      </c>
      <c r="B474" s="140">
        <v>185</v>
      </c>
      <c r="C474" s="140">
        <v>74</v>
      </c>
      <c r="D474" s="141" t="s">
        <v>72</v>
      </c>
      <c r="E474" s="141" t="s">
        <v>77</v>
      </c>
      <c r="F474" s="140" t="s">
        <v>75</v>
      </c>
      <c r="G474" s="147"/>
    </row>
    <row r="475" spans="1:7" ht="12.75">
      <c r="A475" s="139" t="s">
        <v>99</v>
      </c>
      <c r="B475" s="140">
        <v>172</v>
      </c>
      <c r="C475" s="140">
        <v>64</v>
      </c>
      <c r="D475" s="141" t="s">
        <v>70</v>
      </c>
      <c r="E475" s="141" t="s">
        <v>70</v>
      </c>
      <c r="F475" s="140" t="s">
        <v>75</v>
      </c>
      <c r="G475" s="147"/>
    </row>
    <row r="476" spans="1:7" ht="12.75">
      <c r="A476" s="139" t="s">
        <v>99</v>
      </c>
      <c r="B476" s="140">
        <v>182</v>
      </c>
      <c r="C476" s="140">
        <v>80</v>
      </c>
      <c r="D476" s="141" t="s">
        <v>70</v>
      </c>
      <c r="E476" s="141" t="s">
        <v>73</v>
      </c>
      <c r="F476" s="140" t="s">
        <v>75</v>
      </c>
      <c r="G476" s="147"/>
    </row>
    <row r="477" spans="1:7" ht="12.75">
      <c r="A477" s="139" t="s">
        <v>99</v>
      </c>
      <c r="B477" s="140">
        <v>202</v>
      </c>
      <c r="C477" s="140">
        <v>97</v>
      </c>
      <c r="D477" s="141" t="s">
        <v>70</v>
      </c>
      <c r="E477" s="141" t="s">
        <v>70</v>
      </c>
      <c r="F477" s="140" t="s">
        <v>75</v>
      </c>
      <c r="G477" s="147"/>
    </row>
    <row r="478" spans="1:7" ht="12.75">
      <c r="A478" s="139" t="s">
        <v>99</v>
      </c>
      <c r="B478" s="140">
        <v>181</v>
      </c>
      <c r="C478" s="140">
        <v>80</v>
      </c>
      <c r="D478" s="141" t="s">
        <v>72</v>
      </c>
      <c r="E478" s="141" t="s">
        <v>70</v>
      </c>
      <c r="F478" s="140" t="s">
        <v>75</v>
      </c>
      <c r="G478" s="147"/>
    </row>
    <row r="479" spans="1:7" ht="12.75">
      <c r="A479" s="139" t="s">
        <v>99</v>
      </c>
      <c r="B479" s="140">
        <v>182</v>
      </c>
      <c r="C479" s="140">
        <v>70</v>
      </c>
      <c r="D479" s="141" t="s">
        <v>70</v>
      </c>
      <c r="E479" s="141" t="s">
        <v>70</v>
      </c>
      <c r="F479" s="140" t="s">
        <v>75</v>
      </c>
      <c r="G479" s="147"/>
    </row>
    <row r="480" spans="1:7" ht="12.75">
      <c r="A480" s="139" t="s">
        <v>99</v>
      </c>
      <c r="B480" s="140">
        <v>195</v>
      </c>
      <c r="C480" s="140">
        <v>73</v>
      </c>
      <c r="D480" s="141" t="s">
        <v>70</v>
      </c>
      <c r="E480" s="141" t="s">
        <v>70</v>
      </c>
      <c r="F480" s="140" t="s">
        <v>75</v>
      </c>
      <c r="G480" s="147"/>
    </row>
    <row r="481" spans="1:7" ht="12.75">
      <c r="A481" s="139" t="s">
        <v>99</v>
      </c>
      <c r="B481" s="140">
        <v>185</v>
      </c>
      <c r="C481" s="140">
        <v>83</v>
      </c>
      <c r="D481" s="141" t="s">
        <v>74</v>
      </c>
      <c r="E481" s="141" t="s">
        <v>70</v>
      </c>
      <c r="F481" s="140" t="s">
        <v>75</v>
      </c>
      <c r="G481" s="147"/>
    </row>
    <row r="482" spans="1:7" ht="12.75">
      <c r="A482" s="139" t="s">
        <v>99</v>
      </c>
      <c r="B482" s="140">
        <v>168</v>
      </c>
      <c r="C482" s="140">
        <v>71</v>
      </c>
      <c r="D482" s="141" t="s">
        <v>70</v>
      </c>
      <c r="E482" s="141" t="s">
        <v>70</v>
      </c>
      <c r="F482" s="140" t="s">
        <v>75</v>
      </c>
      <c r="G482" s="147"/>
    </row>
    <row r="483" spans="1:7" ht="12.75">
      <c r="A483" s="139" t="s">
        <v>99</v>
      </c>
      <c r="B483" s="140">
        <v>182</v>
      </c>
      <c r="C483" s="140">
        <v>65</v>
      </c>
      <c r="D483" s="141" t="s">
        <v>72</v>
      </c>
      <c r="E483" s="141" t="s">
        <v>73</v>
      </c>
      <c r="F483" s="140" t="s">
        <v>75</v>
      </c>
      <c r="G483" s="147"/>
    </row>
    <row r="484" spans="1:7" ht="12.75">
      <c r="A484" s="139" t="s">
        <v>99</v>
      </c>
      <c r="B484" s="140">
        <v>177</v>
      </c>
      <c r="C484" s="140">
        <v>90</v>
      </c>
      <c r="D484" s="141" t="s">
        <v>70</v>
      </c>
      <c r="E484" s="141" t="s">
        <v>70</v>
      </c>
      <c r="F484" s="140" t="s">
        <v>75</v>
      </c>
      <c r="G484" s="147"/>
    </row>
    <row r="485" spans="1:7" ht="12.75">
      <c r="A485" s="139" t="s">
        <v>99</v>
      </c>
      <c r="B485" s="140">
        <v>185</v>
      </c>
      <c r="C485" s="140">
        <v>90</v>
      </c>
      <c r="D485" s="141" t="s">
        <v>72</v>
      </c>
      <c r="E485" s="141" t="s">
        <v>70</v>
      </c>
      <c r="F485" s="140" t="s">
        <v>75</v>
      </c>
      <c r="G485" s="147"/>
    </row>
    <row r="486" spans="1:7" ht="12.75">
      <c r="A486" s="139" t="s">
        <v>99</v>
      </c>
      <c r="B486" s="140">
        <v>160</v>
      </c>
      <c r="C486" s="140">
        <v>62</v>
      </c>
      <c r="D486" s="141" t="s">
        <v>74</v>
      </c>
      <c r="E486" s="141" t="s">
        <v>70</v>
      </c>
      <c r="F486" s="140" t="s">
        <v>75</v>
      </c>
      <c r="G486" s="147"/>
    </row>
    <row r="487" spans="1:7" ht="12.75">
      <c r="A487" s="139" t="s">
        <v>99</v>
      </c>
      <c r="B487" s="140">
        <v>187</v>
      </c>
      <c r="C487" s="140">
        <v>82</v>
      </c>
      <c r="D487" s="141" t="s">
        <v>70</v>
      </c>
      <c r="E487" s="141" t="s">
        <v>73</v>
      </c>
      <c r="F487" s="140" t="s">
        <v>75</v>
      </c>
      <c r="G487" s="147"/>
    </row>
    <row r="488" spans="1:7" ht="12.75">
      <c r="A488" s="139" t="s">
        <v>99</v>
      </c>
      <c r="B488" s="140">
        <v>160</v>
      </c>
      <c r="C488" s="140">
        <v>80</v>
      </c>
      <c r="D488" s="141" t="s">
        <v>74</v>
      </c>
      <c r="E488" s="141" t="s">
        <v>73</v>
      </c>
      <c r="F488" s="140" t="s">
        <v>71</v>
      </c>
      <c r="G488" s="147"/>
    </row>
    <row r="489" spans="1:7" ht="12.75">
      <c r="A489" s="139" t="s">
        <v>99</v>
      </c>
      <c r="B489" s="140">
        <v>178</v>
      </c>
      <c r="C489" s="140">
        <v>64</v>
      </c>
      <c r="D489" s="141" t="s">
        <v>70</v>
      </c>
      <c r="E489" s="141" t="s">
        <v>70</v>
      </c>
      <c r="F489" s="140" t="s">
        <v>75</v>
      </c>
      <c r="G489" s="147"/>
    </row>
    <row r="490" spans="1:7" ht="12.75">
      <c r="A490" s="139" t="s">
        <v>99</v>
      </c>
      <c r="B490" s="140">
        <v>170</v>
      </c>
      <c r="C490" s="140">
        <v>61</v>
      </c>
      <c r="D490" s="141" t="s">
        <v>70</v>
      </c>
      <c r="E490" s="141" t="s">
        <v>70</v>
      </c>
      <c r="F490" s="140" t="s">
        <v>71</v>
      </c>
      <c r="G490" s="147"/>
    </row>
    <row r="491" spans="1:7" ht="12.75">
      <c r="A491" s="139" t="s">
        <v>99</v>
      </c>
      <c r="B491" s="140">
        <v>165</v>
      </c>
      <c r="C491" s="140">
        <v>55</v>
      </c>
      <c r="D491" s="141" t="s">
        <v>74</v>
      </c>
      <c r="E491" s="141" t="s">
        <v>70</v>
      </c>
      <c r="F491" s="140" t="s">
        <v>71</v>
      </c>
      <c r="G491" s="147"/>
    </row>
    <row r="492" spans="1:7" ht="12.75">
      <c r="A492" s="139" t="s">
        <v>99</v>
      </c>
      <c r="B492" s="140">
        <v>174</v>
      </c>
      <c r="C492" s="140">
        <v>70</v>
      </c>
      <c r="D492" s="141" t="s">
        <v>70</v>
      </c>
      <c r="E492" s="141" t="s">
        <v>70</v>
      </c>
      <c r="F492" s="140" t="s">
        <v>71</v>
      </c>
      <c r="G492" s="147"/>
    </row>
    <row r="493" spans="1:7" ht="12.75">
      <c r="A493" s="139" t="s">
        <v>99</v>
      </c>
      <c r="B493" s="140">
        <v>177</v>
      </c>
      <c r="C493" s="140">
        <v>70</v>
      </c>
      <c r="D493" s="141" t="s">
        <v>72</v>
      </c>
      <c r="E493" s="141" t="s">
        <v>73</v>
      </c>
      <c r="F493" s="140" t="s">
        <v>75</v>
      </c>
      <c r="G493" s="147"/>
    </row>
    <row r="494" spans="1:7" ht="12.75">
      <c r="A494" s="139" t="s">
        <v>99</v>
      </c>
      <c r="B494" s="140">
        <v>160</v>
      </c>
      <c r="C494" s="140">
        <v>47</v>
      </c>
      <c r="D494" s="141" t="s">
        <v>72</v>
      </c>
      <c r="E494" s="141" t="s">
        <v>73</v>
      </c>
      <c r="F494" s="140" t="s">
        <v>71</v>
      </c>
      <c r="G494" s="147"/>
    </row>
    <row r="495" spans="1:7" ht="12.75">
      <c r="A495" s="139" t="s">
        <v>99</v>
      </c>
      <c r="B495" s="140">
        <v>181</v>
      </c>
      <c r="C495" s="140">
        <v>80</v>
      </c>
      <c r="D495" s="141" t="s">
        <v>74</v>
      </c>
      <c r="E495" s="141" t="s">
        <v>70</v>
      </c>
      <c r="F495" s="140" t="s">
        <v>75</v>
      </c>
      <c r="G495" s="147"/>
    </row>
    <row r="496" spans="1:7" ht="12.75">
      <c r="A496" s="139" t="s">
        <v>99</v>
      </c>
      <c r="B496" s="140">
        <v>187</v>
      </c>
      <c r="C496" s="140">
        <v>79</v>
      </c>
      <c r="D496" s="141" t="s">
        <v>72</v>
      </c>
      <c r="E496" s="141" t="s">
        <v>70</v>
      </c>
      <c r="F496" s="140" t="s">
        <v>75</v>
      </c>
      <c r="G496" s="147"/>
    </row>
    <row r="497" spans="1:7" ht="12.75">
      <c r="A497" s="139" t="s">
        <v>100</v>
      </c>
      <c r="B497" s="140">
        <v>178</v>
      </c>
      <c r="C497" s="140">
        <v>82</v>
      </c>
      <c r="D497" s="141" t="s">
        <v>70</v>
      </c>
      <c r="E497" s="141" t="s">
        <v>73</v>
      </c>
      <c r="F497" s="140" t="s">
        <v>75</v>
      </c>
      <c r="G497" s="147"/>
    </row>
    <row r="498" spans="1:7" ht="12.75">
      <c r="A498" s="139" t="s">
        <v>100</v>
      </c>
      <c r="B498" s="140">
        <v>168</v>
      </c>
      <c r="C498" s="140">
        <v>52</v>
      </c>
      <c r="D498" s="141" t="s">
        <v>70</v>
      </c>
      <c r="E498" s="141" t="s">
        <v>76</v>
      </c>
      <c r="F498" s="140" t="s">
        <v>71</v>
      </c>
      <c r="G498" s="147"/>
    </row>
    <row r="499" spans="1:7" ht="12.75">
      <c r="A499" s="139" t="s">
        <v>100</v>
      </c>
      <c r="B499" s="140">
        <v>160</v>
      </c>
      <c r="C499" s="140">
        <v>57</v>
      </c>
      <c r="D499" s="141" t="s">
        <v>70</v>
      </c>
      <c r="E499" s="141" t="s">
        <v>70</v>
      </c>
      <c r="F499" s="140" t="s">
        <v>71</v>
      </c>
      <c r="G499" s="147"/>
    </row>
    <row r="500" spans="1:7" ht="12.75">
      <c r="A500" s="139" t="s">
        <v>100</v>
      </c>
      <c r="B500" s="140">
        <v>163</v>
      </c>
      <c r="C500" s="140">
        <v>57</v>
      </c>
      <c r="D500" s="141" t="s">
        <v>70</v>
      </c>
      <c r="E500" s="141" t="s">
        <v>70</v>
      </c>
      <c r="F500" s="140" t="s">
        <v>71</v>
      </c>
      <c r="G500" s="147"/>
    </row>
    <row r="501" spans="1:7" ht="12.75">
      <c r="A501" s="139" t="s">
        <v>100</v>
      </c>
      <c r="B501" s="140">
        <v>194</v>
      </c>
      <c r="C501" s="140">
        <v>75</v>
      </c>
      <c r="D501" s="141" t="s">
        <v>70</v>
      </c>
      <c r="E501" s="141" t="s">
        <v>73</v>
      </c>
      <c r="F501" s="140" t="s">
        <v>75</v>
      </c>
      <c r="G501" s="147"/>
    </row>
    <row r="502" spans="1:7" ht="12.75">
      <c r="A502" s="139" t="s">
        <v>100</v>
      </c>
      <c r="B502" s="140">
        <v>180</v>
      </c>
      <c r="C502" s="140">
        <v>72</v>
      </c>
      <c r="D502" s="141" t="s">
        <v>72</v>
      </c>
      <c r="E502" s="141" t="s">
        <v>73</v>
      </c>
      <c r="F502" s="140" t="s">
        <v>75</v>
      </c>
      <c r="G502" s="147"/>
    </row>
    <row r="503" spans="1:7" ht="12.75">
      <c r="A503" s="139" t="s">
        <v>100</v>
      </c>
      <c r="B503" s="140">
        <v>184</v>
      </c>
      <c r="C503" s="140">
        <v>70</v>
      </c>
      <c r="D503" s="141" t="s">
        <v>70</v>
      </c>
      <c r="E503" s="141" t="s">
        <v>70</v>
      </c>
      <c r="F503" s="140" t="s">
        <v>75</v>
      </c>
      <c r="G503" s="147"/>
    </row>
    <row r="504" spans="1:7" ht="12.75">
      <c r="A504" s="139" t="s">
        <v>100</v>
      </c>
      <c r="B504" s="140">
        <v>177</v>
      </c>
      <c r="C504" s="140">
        <v>71</v>
      </c>
      <c r="D504" s="141" t="s">
        <v>72</v>
      </c>
      <c r="E504" s="141" t="s">
        <v>70</v>
      </c>
      <c r="F504" s="140" t="s">
        <v>75</v>
      </c>
      <c r="G504" s="147"/>
    </row>
    <row r="505" spans="1:7" ht="12.75">
      <c r="A505" s="139" t="s">
        <v>100</v>
      </c>
      <c r="B505" s="140">
        <v>168</v>
      </c>
      <c r="C505" s="140">
        <v>58</v>
      </c>
      <c r="D505" s="141" t="s">
        <v>74</v>
      </c>
      <c r="E505" s="141" t="s">
        <v>70</v>
      </c>
      <c r="F505" s="140" t="s">
        <v>75</v>
      </c>
      <c r="G505" s="147"/>
    </row>
    <row r="506" spans="1:7" ht="12.75">
      <c r="A506" s="139" t="s">
        <v>100</v>
      </c>
      <c r="B506" s="140">
        <v>175</v>
      </c>
      <c r="C506" s="140">
        <v>75</v>
      </c>
      <c r="D506" s="141" t="s">
        <v>72</v>
      </c>
      <c r="E506" s="141" t="s">
        <v>70</v>
      </c>
      <c r="F506" s="140" t="s">
        <v>75</v>
      </c>
      <c r="G506" s="147"/>
    </row>
    <row r="507" spans="1:7" ht="12.75">
      <c r="A507" s="139" t="s">
        <v>100</v>
      </c>
      <c r="B507" s="140">
        <v>168</v>
      </c>
      <c r="C507" s="140">
        <v>70</v>
      </c>
      <c r="D507" s="141" t="s">
        <v>70</v>
      </c>
      <c r="E507" s="141" t="s">
        <v>70</v>
      </c>
      <c r="F507" s="140" t="s">
        <v>75</v>
      </c>
      <c r="G507" s="147"/>
    </row>
    <row r="508" spans="1:7" ht="12.75">
      <c r="A508" s="139" t="s">
        <v>100</v>
      </c>
      <c r="B508" s="140">
        <v>158</v>
      </c>
      <c r="C508" s="140">
        <v>45</v>
      </c>
      <c r="D508" s="141" t="s">
        <v>74</v>
      </c>
      <c r="E508" s="141" t="s">
        <v>73</v>
      </c>
      <c r="F508" s="140" t="s">
        <v>71</v>
      </c>
      <c r="G508" s="147"/>
    </row>
    <row r="509" spans="1:7" ht="12.75">
      <c r="A509" s="139" t="s">
        <v>100</v>
      </c>
      <c r="B509" s="140">
        <v>178</v>
      </c>
      <c r="C509" s="140">
        <v>68</v>
      </c>
      <c r="D509" s="141" t="s">
        <v>72</v>
      </c>
      <c r="E509" s="141" t="s">
        <v>70</v>
      </c>
      <c r="F509" s="140" t="s">
        <v>75</v>
      </c>
      <c r="G509" s="147"/>
    </row>
    <row r="510" spans="1:7" ht="12.75">
      <c r="A510" s="139" t="s">
        <v>100</v>
      </c>
      <c r="B510" s="140">
        <v>174</v>
      </c>
      <c r="C510" s="140">
        <v>106</v>
      </c>
      <c r="D510" s="141" t="s">
        <v>70</v>
      </c>
      <c r="E510" s="141" t="s">
        <v>70</v>
      </c>
      <c r="F510" s="140" t="s">
        <v>75</v>
      </c>
      <c r="G510" s="147"/>
    </row>
    <row r="511" spans="1:7" ht="12.75">
      <c r="A511" s="139" t="s">
        <v>100</v>
      </c>
      <c r="B511" s="140">
        <v>187</v>
      </c>
      <c r="C511" s="140">
        <v>74</v>
      </c>
      <c r="D511" s="141" t="s">
        <v>70</v>
      </c>
      <c r="E511" s="141" t="s">
        <v>70</v>
      </c>
      <c r="F511" s="140" t="s">
        <v>75</v>
      </c>
      <c r="G511" s="147"/>
    </row>
    <row r="512" spans="1:7" ht="12.75">
      <c r="A512" s="139" t="s">
        <v>100</v>
      </c>
      <c r="B512" s="140">
        <v>180</v>
      </c>
      <c r="C512" s="140">
        <v>70</v>
      </c>
      <c r="D512" s="141" t="s">
        <v>72</v>
      </c>
      <c r="E512" s="141" t="s">
        <v>73</v>
      </c>
      <c r="F512" s="140" t="s">
        <v>75</v>
      </c>
      <c r="G512" s="147"/>
    </row>
    <row r="513" spans="1:7" ht="12.75">
      <c r="A513" s="139" t="s">
        <v>100</v>
      </c>
      <c r="B513" s="140">
        <v>182</v>
      </c>
      <c r="C513" s="140">
        <v>83</v>
      </c>
      <c r="D513" s="141" t="s">
        <v>70</v>
      </c>
      <c r="E513" s="141" t="s">
        <v>70</v>
      </c>
      <c r="F513" s="140" t="s">
        <v>75</v>
      </c>
      <c r="G513" s="147"/>
    </row>
    <row r="514" spans="1:7" ht="12.75">
      <c r="A514" s="139" t="s">
        <v>100</v>
      </c>
      <c r="B514" s="140">
        <v>174</v>
      </c>
      <c r="C514" s="140">
        <v>82</v>
      </c>
      <c r="D514" s="141" t="s">
        <v>74</v>
      </c>
      <c r="E514" s="141" t="s">
        <v>70</v>
      </c>
      <c r="F514" s="140" t="s">
        <v>75</v>
      </c>
      <c r="G514" s="147"/>
    </row>
    <row r="515" spans="1:7" ht="12.75">
      <c r="A515" s="139" t="s">
        <v>100</v>
      </c>
      <c r="B515" s="140">
        <v>191</v>
      </c>
      <c r="C515" s="140">
        <v>75</v>
      </c>
      <c r="D515" s="141" t="s">
        <v>70</v>
      </c>
      <c r="E515" s="141" t="s">
        <v>70</v>
      </c>
      <c r="F515" s="140" t="s">
        <v>75</v>
      </c>
      <c r="G515" s="147"/>
    </row>
    <row r="516" spans="1:7" ht="12.75">
      <c r="A516" s="139" t="s">
        <v>100</v>
      </c>
      <c r="B516" s="140">
        <v>173</v>
      </c>
      <c r="C516" s="140">
        <v>58</v>
      </c>
      <c r="D516" s="141" t="s">
        <v>70</v>
      </c>
      <c r="E516" s="141" t="s">
        <v>73</v>
      </c>
      <c r="F516" s="140" t="s">
        <v>71</v>
      </c>
      <c r="G516" s="147"/>
    </row>
    <row r="517" spans="1:7" ht="12.75">
      <c r="A517" s="139" t="s">
        <v>100</v>
      </c>
      <c r="B517" s="140">
        <v>178</v>
      </c>
      <c r="C517" s="140">
        <v>62</v>
      </c>
      <c r="D517" s="141" t="s">
        <v>70</v>
      </c>
      <c r="E517" s="141" t="s">
        <v>70</v>
      </c>
      <c r="F517" s="140" t="s">
        <v>75</v>
      </c>
      <c r="G517" s="147"/>
    </row>
    <row r="518" spans="1:7" ht="12.75">
      <c r="A518" s="139" t="s">
        <v>100</v>
      </c>
      <c r="B518" s="140">
        <v>166</v>
      </c>
      <c r="C518" s="140">
        <v>60</v>
      </c>
      <c r="D518" s="141" t="s">
        <v>74</v>
      </c>
      <c r="E518" s="141" t="s">
        <v>73</v>
      </c>
      <c r="F518" s="140" t="s">
        <v>71</v>
      </c>
      <c r="G518" s="147"/>
    </row>
    <row r="519" spans="1:7" ht="12.75">
      <c r="A519" s="139" t="s">
        <v>100</v>
      </c>
      <c r="B519" s="140">
        <v>160</v>
      </c>
      <c r="C519" s="140">
        <v>46</v>
      </c>
      <c r="D519" s="141" t="s">
        <v>70</v>
      </c>
      <c r="E519" s="141" t="s">
        <v>70</v>
      </c>
      <c r="F519" s="140" t="s">
        <v>71</v>
      </c>
      <c r="G519" s="147"/>
    </row>
    <row r="520" spans="1:7" ht="12.75">
      <c r="A520" s="139" t="s">
        <v>100</v>
      </c>
      <c r="B520" s="140">
        <v>184</v>
      </c>
      <c r="C520" s="140">
        <v>71</v>
      </c>
      <c r="D520" s="141" t="s">
        <v>70</v>
      </c>
      <c r="E520" s="141" t="s">
        <v>73</v>
      </c>
      <c r="F520" s="140" t="s">
        <v>71</v>
      </c>
      <c r="G520" s="147"/>
    </row>
    <row r="521" spans="1:7" ht="12.75">
      <c r="A521" s="139" t="s">
        <v>100</v>
      </c>
      <c r="B521" s="140">
        <v>165</v>
      </c>
      <c r="C521" s="140">
        <v>52</v>
      </c>
      <c r="D521" s="141" t="s">
        <v>70</v>
      </c>
      <c r="E521" s="141" t="s">
        <v>70</v>
      </c>
      <c r="F521" s="140" t="s">
        <v>71</v>
      </c>
      <c r="G521" s="147"/>
    </row>
    <row r="522" spans="1:7" ht="12.75">
      <c r="A522" s="139" t="s">
        <v>100</v>
      </c>
      <c r="B522" s="140">
        <v>164</v>
      </c>
      <c r="C522" s="140">
        <v>72</v>
      </c>
      <c r="D522" s="141" t="s">
        <v>72</v>
      </c>
      <c r="E522" s="141" t="s">
        <v>73</v>
      </c>
      <c r="F522" s="140" t="s">
        <v>71</v>
      </c>
      <c r="G522" s="147"/>
    </row>
    <row r="523" spans="1:7" ht="12.75">
      <c r="A523" s="139" t="s">
        <v>100</v>
      </c>
      <c r="B523" s="140">
        <v>168</v>
      </c>
      <c r="C523" s="140">
        <v>60</v>
      </c>
      <c r="D523" s="141" t="s">
        <v>70</v>
      </c>
      <c r="E523" s="141" t="s">
        <v>70</v>
      </c>
      <c r="F523" s="140" t="s">
        <v>71</v>
      </c>
      <c r="G523" s="147"/>
    </row>
    <row r="524" spans="1:7" ht="12.75">
      <c r="A524" s="139" t="s">
        <v>100</v>
      </c>
      <c r="B524" s="140">
        <v>157</v>
      </c>
      <c r="C524" s="140">
        <v>50</v>
      </c>
      <c r="D524" s="141" t="s">
        <v>72</v>
      </c>
      <c r="E524" s="141" t="s">
        <v>73</v>
      </c>
      <c r="F524" s="140" t="s">
        <v>71</v>
      </c>
      <c r="G524" s="147"/>
    </row>
    <row r="525" spans="1:7" ht="12.75">
      <c r="A525" s="139" t="s">
        <v>100</v>
      </c>
      <c r="B525" s="140">
        <v>165</v>
      </c>
      <c r="C525" s="140">
        <v>50</v>
      </c>
      <c r="D525" s="141" t="s">
        <v>74</v>
      </c>
      <c r="E525" s="141" t="s">
        <v>70</v>
      </c>
      <c r="F525" s="140" t="s">
        <v>71</v>
      </c>
      <c r="G525" s="147"/>
    </row>
    <row r="526" spans="1:7" ht="12.75">
      <c r="A526" s="139" t="s">
        <v>100</v>
      </c>
      <c r="B526" s="140">
        <v>169</v>
      </c>
      <c r="C526" s="140">
        <v>64</v>
      </c>
      <c r="D526" s="141" t="s">
        <v>74</v>
      </c>
      <c r="E526" s="141" t="s">
        <v>70</v>
      </c>
      <c r="F526" s="140" t="s">
        <v>71</v>
      </c>
      <c r="G526" s="147"/>
    </row>
    <row r="527" spans="1:7" ht="12.75">
      <c r="A527" s="139" t="s">
        <v>100</v>
      </c>
      <c r="B527" s="140">
        <v>166</v>
      </c>
      <c r="C527" s="140">
        <v>57</v>
      </c>
      <c r="D527" s="141" t="s">
        <v>70</v>
      </c>
      <c r="E527" s="141" t="s">
        <v>76</v>
      </c>
      <c r="F527" s="140" t="s">
        <v>71</v>
      </c>
      <c r="G527" s="147"/>
    </row>
    <row r="528" spans="1:7" ht="12.75">
      <c r="A528" s="139" t="s">
        <v>100</v>
      </c>
      <c r="B528" s="140">
        <v>156</v>
      </c>
      <c r="C528" s="140">
        <v>52</v>
      </c>
      <c r="D528" s="141" t="s">
        <v>72</v>
      </c>
      <c r="E528" s="141" t="s">
        <v>73</v>
      </c>
      <c r="F528" s="140" t="s">
        <v>71</v>
      </c>
      <c r="G528" s="147"/>
    </row>
    <row r="529" spans="1:7" ht="12.75">
      <c r="A529" s="139" t="s">
        <v>100</v>
      </c>
      <c r="B529" s="140">
        <v>165</v>
      </c>
      <c r="C529" s="140">
        <v>52</v>
      </c>
      <c r="D529" s="141" t="s">
        <v>74</v>
      </c>
      <c r="E529" s="141" t="s">
        <v>70</v>
      </c>
      <c r="F529" s="140" t="s">
        <v>71</v>
      </c>
      <c r="G529" s="147"/>
    </row>
    <row r="530" spans="1:7" ht="12.75">
      <c r="A530" s="139" t="s">
        <v>100</v>
      </c>
      <c r="B530" s="140">
        <v>174</v>
      </c>
      <c r="C530" s="140">
        <v>57</v>
      </c>
      <c r="D530" s="141" t="s">
        <v>74</v>
      </c>
      <c r="E530" s="141" t="s">
        <v>70</v>
      </c>
      <c r="F530" s="140" t="s">
        <v>75</v>
      </c>
      <c r="G530" s="147"/>
    </row>
    <row r="531" spans="1:7" ht="12.75">
      <c r="A531" s="139" t="s">
        <v>100</v>
      </c>
      <c r="B531" s="140">
        <v>169</v>
      </c>
      <c r="C531" s="140">
        <v>50</v>
      </c>
      <c r="D531" s="141" t="s">
        <v>72</v>
      </c>
      <c r="E531" s="141" t="s">
        <v>73</v>
      </c>
      <c r="F531" s="140" t="s">
        <v>71</v>
      </c>
      <c r="G531" s="147"/>
    </row>
    <row r="532" spans="1:7" ht="12.75">
      <c r="A532" s="139" t="s">
        <v>100</v>
      </c>
      <c r="B532" s="140">
        <v>160</v>
      </c>
      <c r="C532" s="140">
        <v>55</v>
      </c>
      <c r="D532" s="141" t="s">
        <v>70</v>
      </c>
      <c r="E532" s="141" t="s">
        <v>76</v>
      </c>
      <c r="F532" s="140" t="s">
        <v>71</v>
      </c>
      <c r="G532" s="147"/>
    </row>
    <row r="533" spans="1:7" ht="12.75">
      <c r="A533" s="139" t="s">
        <v>100</v>
      </c>
      <c r="B533" s="140">
        <v>178</v>
      </c>
      <c r="C533" s="140">
        <v>67</v>
      </c>
      <c r="D533" s="141" t="s">
        <v>72</v>
      </c>
      <c r="E533" s="141" t="s">
        <v>73</v>
      </c>
      <c r="F533" s="140" t="s">
        <v>75</v>
      </c>
      <c r="G533" s="147"/>
    </row>
    <row r="534" spans="1:7" ht="12.75">
      <c r="A534" s="139" t="s">
        <v>100</v>
      </c>
      <c r="B534" s="140">
        <v>155</v>
      </c>
      <c r="C534" s="140">
        <v>49</v>
      </c>
      <c r="D534" s="141" t="s">
        <v>70</v>
      </c>
      <c r="E534" s="141" t="s">
        <v>76</v>
      </c>
      <c r="F534" s="140" t="s">
        <v>71</v>
      </c>
      <c r="G534" s="147"/>
    </row>
  </sheetData>
  <sheetProtection/>
  <printOptions/>
  <pageMargins left="0.787401575" right="0.787401575" top="0.984251969" bottom="0.984251969" header="0.4921259845" footer="0.4921259845"/>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Tabelle5">
    <tabColor indexed="42"/>
  </sheetPr>
  <dimension ref="A1:L532"/>
  <sheetViews>
    <sheetView zoomScalePageLayoutView="0" workbookViewId="0" topLeftCell="A1">
      <selection activeCell="G27" sqref="G27"/>
    </sheetView>
  </sheetViews>
  <sheetFormatPr defaultColWidth="11.421875" defaultRowHeight="12.75"/>
  <cols>
    <col min="1" max="5" width="8.140625" style="0" customWidth="1"/>
    <col min="6" max="6" width="10.140625" style="0" bestFit="1" customWidth="1"/>
    <col min="7" max="7" width="8.140625" style="0" customWidth="1"/>
    <col min="11" max="11" width="20.57421875" style="0" bestFit="1" customWidth="1"/>
  </cols>
  <sheetData>
    <row r="1" spans="1:7" ht="12.75">
      <c r="A1" s="150" t="s">
        <v>84</v>
      </c>
      <c r="B1" s="151" t="s">
        <v>65</v>
      </c>
      <c r="C1" s="151" t="s">
        <v>66</v>
      </c>
      <c r="D1" s="152" t="s">
        <v>67</v>
      </c>
      <c r="E1" s="152" t="s">
        <v>68</v>
      </c>
      <c r="F1" s="151" t="s">
        <v>69</v>
      </c>
      <c r="G1" s="151" t="s">
        <v>79</v>
      </c>
    </row>
    <row r="2" spans="1:12" ht="12.75">
      <c r="A2" s="139" t="s">
        <v>85</v>
      </c>
      <c r="B2" s="140">
        <v>164</v>
      </c>
      <c r="C2" s="140">
        <v>53</v>
      </c>
      <c r="D2" s="141" t="s">
        <v>70</v>
      </c>
      <c r="E2" s="141" t="s">
        <v>70</v>
      </c>
      <c r="F2" s="140" t="s">
        <v>71</v>
      </c>
      <c r="G2" s="147">
        <f>C2/(B2/100)^2</f>
        <v>19.705532421177875</v>
      </c>
      <c r="K2" s="2" t="s">
        <v>2</v>
      </c>
      <c r="L2" s="1">
        <f>COUNT(B:B)</f>
        <v>531</v>
      </c>
    </row>
    <row r="3" spans="1:12" ht="12.75">
      <c r="A3" s="139" t="s">
        <v>85</v>
      </c>
      <c r="B3" s="140">
        <v>164</v>
      </c>
      <c r="C3" s="140">
        <v>53</v>
      </c>
      <c r="D3" s="141" t="s">
        <v>72</v>
      </c>
      <c r="E3" s="141" t="s">
        <v>73</v>
      </c>
      <c r="F3" s="140" t="s">
        <v>71</v>
      </c>
      <c r="G3" s="147">
        <f aca="true" t="shared" si="0" ref="G3:G66">C3/(B3/100)^2</f>
        <v>19.705532421177875</v>
      </c>
      <c r="K3" s="2" t="s">
        <v>0</v>
      </c>
      <c r="L3" s="1">
        <f>COUNT(B:C)</f>
        <v>1061</v>
      </c>
    </row>
    <row r="4" spans="1:12" ht="12.75">
      <c r="A4" s="139" t="s">
        <v>85</v>
      </c>
      <c r="B4" s="140">
        <v>165</v>
      </c>
      <c r="C4" s="140">
        <v>53</v>
      </c>
      <c r="D4" s="141" t="s">
        <v>74</v>
      </c>
      <c r="E4" s="141" t="s">
        <v>73</v>
      </c>
      <c r="F4" s="140" t="s">
        <v>71</v>
      </c>
      <c r="G4" s="147">
        <f t="shared" si="0"/>
        <v>19.467401285583104</v>
      </c>
      <c r="K4" s="2" t="s">
        <v>80</v>
      </c>
      <c r="L4" s="11">
        <f>SUM(C:C)</f>
        <v>35640</v>
      </c>
    </row>
    <row r="5" spans="1:12" ht="12.75">
      <c r="A5" s="139" t="s">
        <v>85</v>
      </c>
      <c r="B5" s="140">
        <v>169</v>
      </c>
      <c r="C5" s="140">
        <v>54</v>
      </c>
      <c r="D5" s="141" t="s">
        <v>72</v>
      </c>
      <c r="E5" s="141" t="s">
        <v>73</v>
      </c>
      <c r="F5" s="140" t="s">
        <v>71</v>
      </c>
      <c r="G5" s="147">
        <f t="shared" si="0"/>
        <v>18.906901018871892</v>
      </c>
      <c r="K5" s="2" t="s">
        <v>83</v>
      </c>
      <c r="L5" s="153">
        <f>AVERAGE(C:C)</f>
        <v>67.24528301886792</v>
      </c>
    </row>
    <row r="6" spans="1:12" ht="12.75">
      <c r="A6" s="139" t="s">
        <v>85</v>
      </c>
      <c r="B6" s="140">
        <v>172</v>
      </c>
      <c r="C6" s="140">
        <v>60</v>
      </c>
      <c r="D6" s="141" t="s">
        <v>72</v>
      </c>
      <c r="E6" s="141" t="s">
        <v>70</v>
      </c>
      <c r="F6" s="140" t="s">
        <v>71</v>
      </c>
      <c r="G6" s="147">
        <f t="shared" si="0"/>
        <v>20.281233098972418</v>
      </c>
      <c r="K6" s="2" t="s">
        <v>1</v>
      </c>
      <c r="L6" s="153">
        <f>STDEVP(C:C)</f>
        <v>11.499476051029552</v>
      </c>
    </row>
    <row r="7" spans="1:12" ht="12.75">
      <c r="A7" s="139" t="s">
        <v>85</v>
      </c>
      <c r="B7" s="140">
        <v>157</v>
      </c>
      <c r="C7" s="140">
        <v>60</v>
      </c>
      <c r="D7" s="141" t="s">
        <v>72</v>
      </c>
      <c r="E7" s="141" t="s">
        <v>73</v>
      </c>
      <c r="F7" s="140" t="s">
        <v>71</v>
      </c>
      <c r="G7" s="147">
        <f t="shared" si="0"/>
        <v>24.341758286340216</v>
      </c>
      <c r="K7" s="2" t="s">
        <v>81</v>
      </c>
      <c r="L7" s="1">
        <f>MAX(B:B)</f>
        <v>202</v>
      </c>
    </row>
    <row r="8" spans="1:12" ht="12.75">
      <c r="A8" s="139" t="s">
        <v>85</v>
      </c>
      <c r="B8" s="140">
        <v>173</v>
      </c>
      <c r="C8" s="140">
        <v>63</v>
      </c>
      <c r="D8" s="141" t="s">
        <v>70</v>
      </c>
      <c r="E8" s="141" t="s">
        <v>70</v>
      </c>
      <c r="F8" s="140" t="s">
        <v>71</v>
      </c>
      <c r="G8" s="147">
        <f t="shared" si="0"/>
        <v>21.04981790236894</v>
      </c>
      <c r="K8" s="2" t="s">
        <v>82</v>
      </c>
      <c r="L8" s="1">
        <f>MIN(B:B)</f>
        <v>150</v>
      </c>
    </row>
    <row r="9" spans="1:7" ht="12.75">
      <c r="A9" s="139" t="s">
        <v>85</v>
      </c>
      <c r="B9" s="140">
        <v>180</v>
      </c>
      <c r="C9" s="140">
        <v>68</v>
      </c>
      <c r="D9" s="141" t="s">
        <v>72</v>
      </c>
      <c r="E9" s="141" t="s">
        <v>70</v>
      </c>
      <c r="F9" s="140" t="s">
        <v>75</v>
      </c>
      <c r="G9" s="147">
        <f t="shared" si="0"/>
        <v>20.98765432098765</v>
      </c>
    </row>
    <row r="10" spans="1:7" ht="12.75">
      <c r="A10" s="139" t="s">
        <v>85</v>
      </c>
      <c r="B10" s="140">
        <v>176</v>
      </c>
      <c r="C10" s="140">
        <v>70</v>
      </c>
      <c r="D10" s="141" t="s">
        <v>70</v>
      </c>
      <c r="E10" s="141" t="s">
        <v>70</v>
      </c>
      <c r="F10" s="140" t="s">
        <v>75</v>
      </c>
      <c r="G10" s="147">
        <f t="shared" si="0"/>
        <v>22.59814049586777</v>
      </c>
    </row>
    <row r="11" spans="1:7" ht="12.75">
      <c r="A11" s="139" t="s">
        <v>85</v>
      </c>
      <c r="B11" s="140">
        <v>176</v>
      </c>
      <c r="C11" s="140">
        <v>72</v>
      </c>
      <c r="D11" s="141" t="s">
        <v>74</v>
      </c>
      <c r="E11" s="141" t="s">
        <v>70</v>
      </c>
      <c r="F11" s="140" t="s">
        <v>75</v>
      </c>
      <c r="G11" s="147">
        <f t="shared" si="0"/>
        <v>23.243801652892564</v>
      </c>
    </row>
    <row r="12" spans="1:7" ht="12.75">
      <c r="A12" s="139" t="s">
        <v>85</v>
      </c>
      <c r="B12" s="140">
        <v>175</v>
      </c>
      <c r="C12" s="140">
        <v>74</v>
      </c>
      <c r="D12" s="141" t="s">
        <v>74</v>
      </c>
      <c r="E12" s="141" t="s">
        <v>73</v>
      </c>
      <c r="F12" s="140" t="s">
        <v>75</v>
      </c>
      <c r="G12" s="147">
        <f t="shared" si="0"/>
        <v>24.163265306122447</v>
      </c>
    </row>
    <row r="13" spans="1:7" ht="12.75">
      <c r="A13" s="139" t="s">
        <v>85</v>
      </c>
      <c r="B13" s="140">
        <v>192</v>
      </c>
      <c r="C13" s="140">
        <v>108</v>
      </c>
      <c r="D13" s="141" t="s">
        <v>74</v>
      </c>
      <c r="E13" s="141" t="s">
        <v>70</v>
      </c>
      <c r="F13" s="140" t="s">
        <v>75</v>
      </c>
      <c r="G13" s="147">
        <f t="shared" si="0"/>
        <v>29.296875</v>
      </c>
    </row>
    <row r="14" spans="1:7" ht="12.75">
      <c r="A14" s="139" t="s">
        <v>86</v>
      </c>
      <c r="B14" s="140">
        <v>168</v>
      </c>
      <c r="C14" s="140">
        <v>53</v>
      </c>
      <c r="D14" s="141" t="s">
        <v>74</v>
      </c>
      <c r="E14" s="141" t="s">
        <v>70</v>
      </c>
      <c r="F14" s="140" t="s">
        <v>71</v>
      </c>
      <c r="G14" s="147">
        <f t="shared" si="0"/>
        <v>18.77834467120182</v>
      </c>
    </row>
    <row r="15" spans="1:7" ht="12.75">
      <c r="A15" s="139" t="s">
        <v>86</v>
      </c>
      <c r="B15" s="140">
        <v>178</v>
      </c>
      <c r="C15" s="140">
        <v>56</v>
      </c>
      <c r="D15" s="141" t="s">
        <v>72</v>
      </c>
      <c r="E15" s="141" t="s">
        <v>70</v>
      </c>
      <c r="F15" s="140" t="s">
        <v>75</v>
      </c>
      <c r="G15" s="147">
        <f t="shared" si="0"/>
        <v>17.67453604342886</v>
      </c>
    </row>
    <row r="16" spans="1:7" ht="12.75">
      <c r="A16" s="139" t="s">
        <v>86</v>
      </c>
      <c r="B16" s="140">
        <v>168</v>
      </c>
      <c r="C16" s="140">
        <v>58</v>
      </c>
      <c r="D16" s="141" t="s">
        <v>70</v>
      </c>
      <c r="E16" s="141" t="s">
        <v>76</v>
      </c>
      <c r="F16" s="140" t="s">
        <v>71</v>
      </c>
      <c r="G16" s="147">
        <f t="shared" si="0"/>
        <v>20.549886621315196</v>
      </c>
    </row>
    <row r="17" spans="1:7" ht="12.75">
      <c r="A17" s="139" t="s">
        <v>86</v>
      </c>
      <c r="B17" s="140">
        <v>165</v>
      </c>
      <c r="C17" s="140">
        <v>60</v>
      </c>
      <c r="D17" s="141" t="s">
        <v>70</v>
      </c>
      <c r="E17" s="141" t="s">
        <v>70</v>
      </c>
      <c r="F17" s="140" t="s">
        <v>71</v>
      </c>
      <c r="G17" s="147">
        <f t="shared" si="0"/>
        <v>22.03856749311295</v>
      </c>
    </row>
    <row r="18" spans="1:7" ht="12.75">
      <c r="A18" s="139" t="s">
        <v>86</v>
      </c>
      <c r="B18" s="140">
        <v>171</v>
      </c>
      <c r="C18" s="140">
        <v>69</v>
      </c>
      <c r="D18" s="141" t="s">
        <v>70</v>
      </c>
      <c r="E18" s="141" t="s">
        <v>70</v>
      </c>
      <c r="F18" s="140" t="s">
        <v>75</v>
      </c>
      <c r="G18" s="147">
        <f t="shared" si="0"/>
        <v>23.59700420642249</v>
      </c>
    </row>
    <row r="19" spans="1:7" ht="12.75">
      <c r="A19" s="139" t="s">
        <v>86</v>
      </c>
      <c r="B19" s="140">
        <v>182</v>
      </c>
      <c r="C19" s="140">
        <v>70</v>
      </c>
      <c r="D19" s="141" t="s">
        <v>72</v>
      </c>
      <c r="E19" s="141" t="s">
        <v>73</v>
      </c>
      <c r="F19" s="140" t="s">
        <v>75</v>
      </c>
      <c r="G19" s="147">
        <f t="shared" si="0"/>
        <v>21.132713440405748</v>
      </c>
    </row>
    <row r="20" spans="1:7" ht="12.75">
      <c r="A20" s="139" t="s">
        <v>86</v>
      </c>
      <c r="B20" s="140">
        <v>179</v>
      </c>
      <c r="C20" s="140">
        <v>72</v>
      </c>
      <c r="D20" s="141" t="s">
        <v>70</v>
      </c>
      <c r="E20" s="141" t="s">
        <v>70</v>
      </c>
      <c r="F20" s="140" t="s">
        <v>75</v>
      </c>
      <c r="G20" s="147">
        <f t="shared" si="0"/>
        <v>22.47120876377142</v>
      </c>
    </row>
    <row r="21" spans="1:7" ht="12.75">
      <c r="A21" s="139" t="s">
        <v>86</v>
      </c>
      <c r="B21" s="140">
        <v>183</v>
      </c>
      <c r="C21" s="140">
        <v>74</v>
      </c>
      <c r="D21" s="141" t="s">
        <v>70</v>
      </c>
      <c r="E21" s="141" t="s">
        <v>70</v>
      </c>
      <c r="F21" s="140" t="s">
        <v>71</v>
      </c>
      <c r="G21" s="147">
        <f t="shared" si="0"/>
        <v>22.096807907073963</v>
      </c>
    </row>
    <row r="22" spans="1:7" ht="12.75">
      <c r="A22" s="139" t="s">
        <v>86</v>
      </c>
      <c r="B22" s="140">
        <v>183</v>
      </c>
      <c r="C22" s="140">
        <v>74</v>
      </c>
      <c r="D22" s="141" t="s">
        <v>70</v>
      </c>
      <c r="E22" s="141" t="s">
        <v>70</v>
      </c>
      <c r="F22" s="140" t="s">
        <v>75</v>
      </c>
      <c r="G22" s="147">
        <f t="shared" si="0"/>
        <v>22.096807907073963</v>
      </c>
    </row>
    <row r="23" spans="1:7" ht="12.75">
      <c r="A23" s="139" t="s">
        <v>86</v>
      </c>
      <c r="B23" s="140">
        <v>182</v>
      </c>
      <c r="C23" s="140">
        <v>77</v>
      </c>
      <c r="D23" s="141" t="s">
        <v>72</v>
      </c>
      <c r="E23" s="141" t="s">
        <v>70</v>
      </c>
      <c r="F23" s="140" t="s">
        <v>75</v>
      </c>
      <c r="G23" s="147">
        <f t="shared" si="0"/>
        <v>23.24598478444632</v>
      </c>
    </row>
    <row r="24" spans="1:7" ht="12.75">
      <c r="A24" s="139" t="s">
        <v>86</v>
      </c>
      <c r="B24" s="140">
        <v>178</v>
      </c>
      <c r="C24" s="140">
        <v>77</v>
      </c>
      <c r="D24" s="141" t="s">
        <v>70</v>
      </c>
      <c r="E24" s="141" t="s">
        <v>70</v>
      </c>
      <c r="F24" s="140" t="s">
        <v>75</v>
      </c>
      <c r="G24" s="147">
        <f t="shared" si="0"/>
        <v>24.302487059714682</v>
      </c>
    </row>
    <row r="25" spans="1:7" ht="12.75">
      <c r="A25" s="139" t="s">
        <v>86</v>
      </c>
      <c r="B25" s="140">
        <v>183</v>
      </c>
      <c r="C25" s="140">
        <v>79</v>
      </c>
      <c r="D25" s="141" t="s">
        <v>74</v>
      </c>
      <c r="E25" s="141" t="s">
        <v>70</v>
      </c>
      <c r="F25" s="140" t="s">
        <v>75</v>
      </c>
      <c r="G25" s="147">
        <f t="shared" si="0"/>
        <v>23.589835468362743</v>
      </c>
    </row>
    <row r="26" spans="1:7" ht="12.75">
      <c r="A26" s="139" t="s">
        <v>86</v>
      </c>
      <c r="B26" s="140">
        <v>178</v>
      </c>
      <c r="C26" s="140">
        <v>80</v>
      </c>
      <c r="D26" s="141" t="s">
        <v>70</v>
      </c>
      <c r="E26" s="141" t="s">
        <v>70</v>
      </c>
      <c r="F26" s="140" t="s">
        <v>75</v>
      </c>
      <c r="G26" s="147">
        <f t="shared" si="0"/>
        <v>25.24933720489837</v>
      </c>
    </row>
    <row r="27" spans="1:7" ht="12.75">
      <c r="A27" s="139" t="s">
        <v>86</v>
      </c>
      <c r="B27" s="140">
        <v>186</v>
      </c>
      <c r="C27" s="140">
        <v>87</v>
      </c>
      <c r="D27" s="141" t="s">
        <v>70</v>
      </c>
      <c r="E27" s="141" t="s">
        <v>70</v>
      </c>
      <c r="F27" s="140" t="s">
        <v>75</v>
      </c>
      <c r="G27" s="147">
        <f t="shared" si="0"/>
        <v>25.14741588622962</v>
      </c>
    </row>
    <row r="28" spans="1:7" ht="12.75">
      <c r="A28" s="139" t="s">
        <v>87</v>
      </c>
      <c r="B28" s="140">
        <v>165</v>
      </c>
      <c r="C28" s="140">
        <v>50</v>
      </c>
      <c r="D28" s="141" t="s">
        <v>72</v>
      </c>
      <c r="E28" s="141" t="s">
        <v>73</v>
      </c>
      <c r="F28" s="140" t="s">
        <v>71</v>
      </c>
      <c r="G28" s="147">
        <f t="shared" si="0"/>
        <v>18.36547291092746</v>
      </c>
    </row>
    <row r="29" spans="1:7" ht="12.75">
      <c r="A29" s="139" t="s">
        <v>87</v>
      </c>
      <c r="B29" s="140">
        <v>158</v>
      </c>
      <c r="C29" s="140">
        <v>52</v>
      </c>
      <c r="D29" s="141" t="s">
        <v>70</v>
      </c>
      <c r="E29" s="141" t="s">
        <v>70</v>
      </c>
      <c r="F29" s="140" t="s">
        <v>71</v>
      </c>
      <c r="G29" s="147">
        <f t="shared" si="0"/>
        <v>20.82999519307803</v>
      </c>
    </row>
    <row r="30" spans="1:7" ht="12.75">
      <c r="A30" s="139" t="s">
        <v>87</v>
      </c>
      <c r="B30" s="140">
        <v>166</v>
      </c>
      <c r="C30" s="140">
        <v>53</v>
      </c>
      <c r="D30" s="141" t="s">
        <v>72</v>
      </c>
      <c r="E30" s="141" t="s">
        <v>73</v>
      </c>
      <c r="F30" s="140" t="s">
        <v>71</v>
      </c>
      <c r="G30" s="147">
        <f t="shared" si="0"/>
        <v>19.233560749020178</v>
      </c>
    </row>
    <row r="31" spans="1:7" ht="12.75">
      <c r="A31" s="139" t="s">
        <v>87</v>
      </c>
      <c r="B31" s="140">
        <v>160</v>
      </c>
      <c r="C31" s="140">
        <v>54</v>
      </c>
      <c r="D31" s="141" t="s">
        <v>70</v>
      </c>
      <c r="E31" s="141" t="s">
        <v>70</v>
      </c>
      <c r="F31" s="140" t="s">
        <v>71</v>
      </c>
      <c r="G31" s="147">
        <f t="shared" si="0"/>
        <v>21.093749999999996</v>
      </c>
    </row>
    <row r="32" spans="1:7" ht="12.75">
      <c r="A32" s="139" t="s">
        <v>87</v>
      </c>
      <c r="B32" s="140">
        <v>163</v>
      </c>
      <c r="C32" s="140">
        <v>57</v>
      </c>
      <c r="D32" s="141" t="s">
        <v>70</v>
      </c>
      <c r="E32" s="141" t="s">
        <v>70</v>
      </c>
      <c r="F32" s="140" t="s">
        <v>71</v>
      </c>
      <c r="G32" s="147">
        <f t="shared" si="0"/>
        <v>21.453573713726524</v>
      </c>
    </row>
    <row r="33" spans="1:7" ht="12.75">
      <c r="A33" s="139" t="s">
        <v>87</v>
      </c>
      <c r="B33" s="140">
        <v>163</v>
      </c>
      <c r="C33" s="140">
        <v>57</v>
      </c>
      <c r="D33" s="141" t="s">
        <v>72</v>
      </c>
      <c r="E33" s="141" t="s">
        <v>73</v>
      </c>
      <c r="F33" s="140" t="s">
        <v>71</v>
      </c>
      <c r="G33" s="147">
        <f t="shared" si="0"/>
        <v>21.453573713726524</v>
      </c>
    </row>
    <row r="34" spans="1:7" ht="12.75">
      <c r="A34" s="139" t="s">
        <v>87</v>
      </c>
      <c r="B34" s="140">
        <v>168</v>
      </c>
      <c r="C34" s="140">
        <v>58</v>
      </c>
      <c r="D34" s="141" t="s">
        <v>72</v>
      </c>
      <c r="E34" s="141" t="s">
        <v>73</v>
      </c>
      <c r="F34" s="140" t="s">
        <v>71</v>
      </c>
      <c r="G34" s="147">
        <f t="shared" si="0"/>
        <v>20.549886621315196</v>
      </c>
    </row>
    <row r="35" spans="1:7" ht="12.75">
      <c r="A35" s="139" t="s">
        <v>87</v>
      </c>
      <c r="B35" s="140">
        <v>168</v>
      </c>
      <c r="C35" s="140">
        <v>61</v>
      </c>
      <c r="D35" s="141" t="s">
        <v>70</v>
      </c>
      <c r="E35" s="141" t="s">
        <v>70</v>
      </c>
      <c r="F35" s="140" t="s">
        <v>71</v>
      </c>
      <c r="G35" s="147">
        <f t="shared" si="0"/>
        <v>21.612811791383223</v>
      </c>
    </row>
    <row r="36" spans="1:7" ht="12.75">
      <c r="A36" s="139" t="s">
        <v>87</v>
      </c>
      <c r="B36" s="140">
        <v>173</v>
      </c>
      <c r="C36" s="140">
        <v>61</v>
      </c>
      <c r="D36" s="141" t="s">
        <v>70</v>
      </c>
      <c r="E36" s="141" t="s">
        <v>70</v>
      </c>
      <c r="F36" s="140" t="s">
        <v>71</v>
      </c>
      <c r="G36" s="147">
        <f t="shared" si="0"/>
        <v>20.381569714992146</v>
      </c>
    </row>
    <row r="37" spans="1:7" ht="12.75">
      <c r="A37" s="139" t="s">
        <v>87</v>
      </c>
      <c r="B37" s="140">
        <v>175</v>
      </c>
      <c r="C37" s="140">
        <v>64</v>
      </c>
      <c r="D37" s="141" t="s">
        <v>70</v>
      </c>
      <c r="E37" s="141" t="s">
        <v>76</v>
      </c>
      <c r="F37" s="140" t="s">
        <v>71</v>
      </c>
      <c r="G37" s="147">
        <f t="shared" si="0"/>
        <v>20.897959183673468</v>
      </c>
    </row>
    <row r="38" spans="1:7" ht="12.75">
      <c r="A38" s="139" t="s">
        <v>87</v>
      </c>
      <c r="B38" s="140">
        <v>167</v>
      </c>
      <c r="C38" s="140">
        <v>65</v>
      </c>
      <c r="D38" s="141" t="s">
        <v>70</v>
      </c>
      <c r="E38" s="141" t="s">
        <v>70</v>
      </c>
      <c r="F38" s="140" t="s">
        <v>75</v>
      </c>
      <c r="G38" s="147">
        <f t="shared" si="0"/>
        <v>23.306680053067517</v>
      </c>
    </row>
    <row r="39" spans="1:7" ht="12.75">
      <c r="A39" s="139" t="s">
        <v>87</v>
      </c>
      <c r="B39" s="140">
        <v>175</v>
      </c>
      <c r="C39" s="140">
        <v>65</v>
      </c>
      <c r="D39" s="141" t="s">
        <v>74</v>
      </c>
      <c r="E39" s="141" t="s">
        <v>76</v>
      </c>
      <c r="F39" s="140" t="s">
        <v>71</v>
      </c>
      <c r="G39" s="147">
        <f t="shared" si="0"/>
        <v>21.224489795918366</v>
      </c>
    </row>
    <row r="40" spans="1:7" ht="12.75">
      <c r="A40" s="139" t="s">
        <v>87</v>
      </c>
      <c r="B40" s="140">
        <v>175</v>
      </c>
      <c r="C40" s="140">
        <v>65</v>
      </c>
      <c r="D40" s="141" t="s">
        <v>70</v>
      </c>
      <c r="E40" s="141" t="s">
        <v>70</v>
      </c>
      <c r="F40" s="140" t="s">
        <v>75</v>
      </c>
      <c r="G40" s="147">
        <f t="shared" si="0"/>
        <v>21.224489795918366</v>
      </c>
    </row>
    <row r="41" spans="1:7" ht="12.75">
      <c r="A41" s="139" t="s">
        <v>87</v>
      </c>
      <c r="B41" s="140">
        <v>178</v>
      </c>
      <c r="C41" s="140">
        <v>67</v>
      </c>
      <c r="D41" s="141" t="s">
        <v>72</v>
      </c>
      <c r="E41" s="141" t="s">
        <v>73</v>
      </c>
      <c r="F41" s="140" t="s">
        <v>75</v>
      </c>
      <c r="G41" s="147">
        <f t="shared" si="0"/>
        <v>21.146319909102385</v>
      </c>
    </row>
    <row r="42" spans="1:7" ht="12.75">
      <c r="A42" s="139" t="s">
        <v>87</v>
      </c>
      <c r="B42" s="140">
        <v>182</v>
      </c>
      <c r="C42" s="140">
        <v>70</v>
      </c>
      <c r="D42" s="141" t="s">
        <v>74</v>
      </c>
      <c r="E42" s="141" t="s">
        <v>70</v>
      </c>
      <c r="F42" s="140" t="s">
        <v>75</v>
      </c>
      <c r="G42" s="147">
        <f t="shared" si="0"/>
        <v>21.132713440405748</v>
      </c>
    </row>
    <row r="43" spans="1:7" ht="12.75">
      <c r="A43" s="139" t="s">
        <v>87</v>
      </c>
      <c r="B43" s="140">
        <v>186</v>
      </c>
      <c r="C43" s="140">
        <v>72</v>
      </c>
      <c r="D43" s="141" t="s">
        <v>70</v>
      </c>
      <c r="E43" s="141" t="s">
        <v>70</v>
      </c>
      <c r="F43" s="140" t="s">
        <v>75</v>
      </c>
      <c r="G43" s="147">
        <f t="shared" si="0"/>
        <v>20.811654526534856</v>
      </c>
    </row>
    <row r="44" spans="1:7" ht="12.75">
      <c r="A44" s="139" t="s">
        <v>87</v>
      </c>
      <c r="B44" s="140">
        <v>178</v>
      </c>
      <c r="C44" s="140">
        <v>72</v>
      </c>
      <c r="D44" s="141" t="s">
        <v>74</v>
      </c>
      <c r="E44" s="141" t="s">
        <v>70</v>
      </c>
      <c r="F44" s="140" t="s">
        <v>75</v>
      </c>
      <c r="G44" s="147">
        <f t="shared" si="0"/>
        <v>22.724403484408533</v>
      </c>
    </row>
    <row r="45" spans="1:7" ht="12.75">
      <c r="A45" s="139" t="s">
        <v>87</v>
      </c>
      <c r="B45" s="140">
        <v>169</v>
      </c>
      <c r="C45" s="140">
        <v>73</v>
      </c>
      <c r="D45" s="141" t="s">
        <v>70</v>
      </c>
      <c r="E45" s="141" t="s">
        <v>73</v>
      </c>
      <c r="F45" s="140" t="s">
        <v>75</v>
      </c>
      <c r="G45" s="147">
        <f t="shared" si="0"/>
        <v>25.55932915514163</v>
      </c>
    </row>
    <row r="46" spans="1:7" ht="12.75">
      <c r="A46" s="139" t="s">
        <v>87</v>
      </c>
      <c r="B46" s="140">
        <v>188</v>
      </c>
      <c r="C46" s="140">
        <v>78</v>
      </c>
      <c r="D46" s="141" t="s">
        <v>70</v>
      </c>
      <c r="E46" s="141" t="s">
        <v>76</v>
      </c>
      <c r="F46" s="140" t="s">
        <v>75</v>
      </c>
      <c r="G46" s="147">
        <f t="shared" si="0"/>
        <v>22.068809416025353</v>
      </c>
    </row>
    <row r="47" spans="1:7" ht="12.75">
      <c r="A47" s="139" t="s">
        <v>87</v>
      </c>
      <c r="B47" s="140">
        <v>179</v>
      </c>
      <c r="C47" s="140">
        <v>80</v>
      </c>
      <c r="D47" s="141" t="s">
        <v>74</v>
      </c>
      <c r="E47" s="141" t="s">
        <v>70</v>
      </c>
      <c r="F47" s="140" t="s">
        <v>71</v>
      </c>
      <c r="G47" s="147">
        <f t="shared" si="0"/>
        <v>24.968009737523797</v>
      </c>
    </row>
    <row r="48" spans="1:7" ht="12.75">
      <c r="A48" s="139" t="s">
        <v>87</v>
      </c>
      <c r="B48" s="140">
        <v>183</v>
      </c>
      <c r="C48" s="140">
        <v>90</v>
      </c>
      <c r="D48" s="141" t="s">
        <v>70</v>
      </c>
      <c r="E48" s="141" t="s">
        <v>77</v>
      </c>
      <c r="F48" s="140" t="s">
        <v>71</v>
      </c>
      <c r="G48" s="147">
        <f t="shared" si="0"/>
        <v>26.874496103198062</v>
      </c>
    </row>
    <row r="49" spans="1:7" ht="12.75">
      <c r="A49" s="139" t="s">
        <v>88</v>
      </c>
      <c r="B49" s="140">
        <v>163</v>
      </c>
      <c r="C49" s="140">
        <v>49</v>
      </c>
      <c r="D49" s="141" t="s">
        <v>74</v>
      </c>
      <c r="E49" s="141" t="s">
        <v>70</v>
      </c>
      <c r="F49" s="140" t="s">
        <v>71</v>
      </c>
      <c r="G49" s="147">
        <f t="shared" si="0"/>
        <v>18.442545824080696</v>
      </c>
    </row>
    <row r="50" spans="1:7" ht="12.75">
      <c r="A50" s="139" t="s">
        <v>88</v>
      </c>
      <c r="B50" s="140">
        <v>157</v>
      </c>
      <c r="C50" s="140">
        <v>55</v>
      </c>
      <c r="D50" s="141" t="s">
        <v>74</v>
      </c>
      <c r="E50" s="141" t="s">
        <v>70</v>
      </c>
      <c r="F50" s="140" t="s">
        <v>71</v>
      </c>
      <c r="G50" s="147">
        <f t="shared" si="0"/>
        <v>22.313278429145196</v>
      </c>
    </row>
    <row r="51" spans="1:7" ht="12.75">
      <c r="A51" s="139" t="s">
        <v>88</v>
      </c>
      <c r="B51" s="140">
        <v>157</v>
      </c>
      <c r="C51" s="140">
        <v>55</v>
      </c>
      <c r="D51" s="141" t="s">
        <v>72</v>
      </c>
      <c r="E51" s="141" t="s">
        <v>73</v>
      </c>
      <c r="F51" s="140" t="s">
        <v>71</v>
      </c>
      <c r="G51" s="147">
        <f t="shared" si="0"/>
        <v>22.313278429145196</v>
      </c>
    </row>
    <row r="52" spans="1:7" ht="12.75">
      <c r="A52" s="139" t="s">
        <v>88</v>
      </c>
      <c r="B52" s="140">
        <v>173</v>
      </c>
      <c r="C52" s="140">
        <v>56</v>
      </c>
      <c r="D52" s="141" t="s">
        <v>74</v>
      </c>
      <c r="E52" s="141" t="s">
        <v>76</v>
      </c>
      <c r="F52" s="140" t="s">
        <v>75</v>
      </c>
      <c r="G52" s="147">
        <f t="shared" si="0"/>
        <v>18.710949246550168</v>
      </c>
    </row>
    <row r="53" spans="1:7" ht="12.75">
      <c r="A53" s="139" t="s">
        <v>88</v>
      </c>
      <c r="B53" s="140">
        <v>170</v>
      </c>
      <c r="C53" s="140">
        <v>58</v>
      </c>
      <c r="D53" s="141" t="s">
        <v>72</v>
      </c>
      <c r="E53" s="141" t="s">
        <v>70</v>
      </c>
      <c r="F53" s="140" t="s">
        <v>71</v>
      </c>
      <c r="G53" s="147">
        <f t="shared" si="0"/>
        <v>20.06920415224914</v>
      </c>
    </row>
    <row r="54" spans="1:7" ht="12.75">
      <c r="A54" s="139" t="s">
        <v>88</v>
      </c>
      <c r="B54" s="140">
        <v>161</v>
      </c>
      <c r="C54" s="140">
        <v>58</v>
      </c>
      <c r="D54" s="141" t="s">
        <v>74</v>
      </c>
      <c r="E54" s="141" t="s">
        <v>70</v>
      </c>
      <c r="F54" s="140" t="s">
        <v>71</v>
      </c>
      <c r="G54" s="147">
        <f t="shared" si="0"/>
        <v>22.375679950619187</v>
      </c>
    </row>
    <row r="55" spans="1:7" ht="12.75">
      <c r="A55" s="139" t="s">
        <v>88</v>
      </c>
      <c r="B55" s="140">
        <v>166</v>
      </c>
      <c r="C55" s="140">
        <v>60</v>
      </c>
      <c r="D55" s="141" t="s">
        <v>70</v>
      </c>
      <c r="E55" s="141" t="s">
        <v>70</v>
      </c>
      <c r="F55" s="140" t="s">
        <v>71</v>
      </c>
      <c r="G55" s="147">
        <f t="shared" si="0"/>
        <v>21.773842357381334</v>
      </c>
    </row>
    <row r="56" spans="1:7" ht="12.75">
      <c r="A56" s="139" t="s">
        <v>88</v>
      </c>
      <c r="B56" s="140">
        <v>168</v>
      </c>
      <c r="C56" s="140">
        <v>60</v>
      </c>
      <c r="D56" s="141" t="s">
        <v>74</v>
      </c>
      <c r="E56" s="141" t="s">
        <v>73</v>
      </c>
      <c r="F56" s="140" t="s">
        <v>71</v>
      </c>
      <c r="G56" s="147">
        <f t="shared" si="0"/>
        <v>21.258503401360546</v>
      </c>
    </row>
    <row r="57" spans="1:7" ht="12.75">
      <c r="A57" s="139" t="s">
        <v>88</v>
      </c>
      <c r="B57" s="140">
        <v>175</v>
      </c>
      <c r="C57" s="140">
        <v>60</v>
      </c>
      <c r="D57" s="141" t="s">
        <v>70</v>
      </c>
      <c r="E57" s="141" t="s">
        <v>70</v>
      </c>
      <c r="F57" s="140" t="s">
        <v>75</v>
      </c>
      <c r="G57" s="147">
        <f t="shared" si="0"/>
        <v>19.591836734693878</v>
      </c>
    </row>
    <row r="58" spans="1:7" ht="12.75">
      <c r="A58" s="139" t="s">
        <v>88</v>
      </c>
      <c r="B58" s="140">
        <v>170</v>
      </c>
      <c r="C58" s="140">
        <v>62</v>
      </c>
      <c r="D58" s="141" t="s">
        <v>70</v>
      </c>
      <c r="E58" s="141" t="s">
        <v>70</v>
      </c>
      <c r="F58" s="140" t="s">
        <v>71</v>
      </c>
      <c r="G58" s="147">
        <f t="shared" si="0"/>
        <v>21.453287197231838</v>
      </c>
    </row>
    <row r="59" spans="1:7" ht="12.75">
      <c r="A59" s="139" t="s">
        <v>88</v>
      </c>
      <c r="B59" s="140">
        <v>176</v>
      </c>
      <c r="C59" s="140">
        <v>63</v>
      </c>
      <c r="D59" s="141" t="s">
        <v>70</v>
      </c>
      <c r="E59" s="141" t="s">
        <v>70</v>
      </c>
      <c r="F59" s="140" t="s">
        <v>71</v>
      </c>
      <c r="G59" s="147">
        <f t="shared" si="0"/>
        <v>20.33832644628099</v>
      </c>
    </row>
    <row r="60" spans="1:7" ht="12.75">
      <c r="A60" s="139" t="s">
        <v>88</v>
      </c>
      <c r="B60" s="140">
        <v>172</v>
      </c>
      <c r="C60" s="140">
        <v>66</v>
      </c>
      <c r="D60" s="141" t="s">
        <v>70</v>
      </c>
      <c r="E60" s="141" t="s">
        <v>73</v>
      </c>
      <c r="F60" s="140" t="s">
        <v>75</v>
      </c>
      <c r="G60" s="147">
        <f t="shared" si="0"/>
        <v>22.30935640886966</v>
      </c>
    </row>
    <row r="61" spans="1:7" ht="12.75">
      <c r="A61" s="139" t="s">
        <v>88</v>
      </c>
      <c r="B61" s="140">
        <v>165</v>
      </c>
      <c r="C61" s="140">
        <v>66</v>
      </c>
      <c r="D61" s="141" t="s">
        <v>72</v>
      </c>
      <c r="E61" s="141" t="s">
        <v>73</v>
      </c>
      <c r="F61" s="140" t="s">
        <v>71</v>
      </c>
      <c r="G61" s="147">
        <f t="shared" si="0"/>
        <v>24.242424242424246</v>
      </c>
    </row>
    <row r="62" spans="1:7" ht="12.75">
      <c r="A62" s="139" t="s">
        <v>88</v>
      </c>
      <c r="B62" s="140">
        <v>178</v>
      </c>
      <c r="C62" s="140">
        <v>73</v>
      </c>
      <c r="D62" s="141" t="s">
        <v>72</v>
      </c>
      <c r="E62" s="141" t="s">
        <v>77</v>
      </c>
      <c r="F62" s="140" t="s">
        <v>71</v>
      </c>
      <c r="G62" s="147">
        <f t="shared" si="0"/>
        <v>23.04002019946976</v>
      </c>
    </row>
    <row r="63" spans="1:7" ht="12.75">
      <c r="A63" s="139" t="s">
        <v>88</v>
      </c>
      <c r="B63" s="140">
        <v>179</v>
      </c>
      <c r="C63" s="140">
        <v>74</v>
      </c>
      <c r="D63" s="141" t="s">
        <v>70</v>
      </c>
      <c r="E63" s="141" t="s">
        <v>70</v>
      </c>
      <c r="F63" s="140" t="s">
        <v>71</v>
      </c>
      <c r="G63" s="147">
        <f t="shared" si="0"/>
        <v>23.095409007209515</v>
      </c>
    </row>
    <row r="64" spans="1:7" ht="12.75">
      <c r="A64" s="139" t="s">
        <v>88</v>
      </c>
      <c r="B64" s="140">
        <v>187</v>
      </c>
      <c r="C64" s="140">
        <v>79</v>
      </c>
      <c r="D64" s="141" t="s">
        <v>72</v>
      </c>
      <c r="E64" s="141" t="s">
        <v>73</v>
      </c>
      <c r="F64" s="140" t="s">
        <v>75</v>
      </c>
      <c r="G64" s="147">
        <f t="shared" si="0"/>
        <v>22.59143813091595</v>
      </c>
    </row>
    <row r="65" spans="1:7" ht="12.75">
      <c r="A65" s="139" t="s">
        <v>88</v>
      </c>
      <c r="B65" s="140">
        <v>188</v>
      </c>
      <c r="C65" s="140">
        <v>80</v>
      </c>
      <c r="D65" s="141" t="s">
        <v>70</v>
      </c>
      <c r="E65" s="141" t="s">
        <v>70</v>
      </c>
      <c r="F65" s="140" t="s">
        <v>75</v>
      </c>
      <c r="G65" s="147">
        <f t="shared" si="0"/>
        <v>22.634676324128566</v>
      </c>
    </row>
    <row r="66" spans="1:7" ht="12.75">
      <c r="A66" s="139" t="s">
        <v>88</v>
      </c>
      <c r="B66" s="140">
        <v>191</v>
      </c>
      <c r="C66" s="140">
        <v>82</v>
      </c>
      <c r="D66" s="141" t="s">
        <v>72</v>
      </c>
      <c r="E66" s="141" t="s">
        <v>73</v>
      </c>
      <c r="F66" s="140" t="s">
        <v>75</v>
      </c>
      <c r="G66" s="147">
        <f t="shared" si="0"/>
        <v>22.47745401715962</v>
      </c>
    </row>
    <row r="67" spans="1:7" ht="12.75">
      <c r="A67" s="139" t="s">
        <v>88</v>
      </c>
      <c r="B67" s="140">
        <v>177</v>
      </c>
      <c r="C67" s="140" t="s">
        <v>78</v>
      </c>
      <c r="D67" s="141" t="s">
        <v>72</v>
      </c>
      <c r="E67" s="141" t="s">
        <v>73</v>
      </c>
      <c r="F67" s="140" t="s">
        <v>71</v>
      </c>
      <c r="G67" s="147" t="e">
        <f aca="true" t="shared" si="1" ref="G67:G130">C67/(B67/100)^2</f>
        <v>#VALUE!</v>
      </c>
    </row>
    <row r="68" spans="1:7" ht="12.75">
      <c r="A68" s="139" t="s">
        <v>89</v>
      </c>
      <c r="B68" s="142">
        <v>153</v>
      </c>
      <c r="C68" s="142">
        <v>54</v>
      </c>
      <c r="D68" s="143" t="s">
        <v>74</v>
      </c>
      <c r="E68" s="143" t="s">
        <v>70</v>
      </c>
      <c r="F68" s="142" t="s">
        <v>71</v>
      </c>
      <c r="G68" s="147">
        <f t="shared" si="1"/>
        <v>23.06805074971165</v>
      </c>
    </row>
    <row r="69" spans="1:7" ht="12.75">
      <c r="A69" s="139" t="s">
        <v>89</v>
      </c>
      <c r="B69" s="142">
        <v>170</v>
      </c>
      <c r="C69" s="142">
        <v>60</v>
      </c>
      <c r="D69" s="143" t="s">
        <v>72</v>
      </c>
      <c r="E69" s="143" t="s">
        <v>73</v>
      </c>
      <c r="F69" s="142" t="s">
        <v>71</v>
      </c>
      <c r="G69" s="147">
        <f t="shared" si="1"/>
        <v>20.761245674740486</v>
      </c>
    </row>
    <row r="70" spans="1:7" ht="12.75">
      <c r="A70" s="139" t="s">
        <v>89</v>
      </c>
      <c r="B70" s="142">
        <v>160</v>
      </c>
      <c r="C70" s="142">
        <v>60</v>
      </c>
      <c r="D70" s="143" t="s">
        <v>70</v>
      </c>
      <c r="E70" s="143" t="s">
        <v>70</v>
      </c>
      <c r="F70" s="142" t="s">
        <v>71</v>
      </c>
      <c r="G70" s="147">
        <f t="shared" si="1"/>
        <v>23.437499999999996</v>
      </c>
    </row>
    <row r="71" spans="1:7" ht="12.75">
      <c r="A71" s="139" t="s">
        <v>89</v>
      </c>
      <c r="B71" s="142">
        <v>166</v>
      </c>
      <c r="C71" s="142">
        <v>60</v>
      </c>
      <c r="D71" s="143" t="s">
        <v>70</v>
      </c>
      <c r="E71" s="143" t="s">
        <v>70</v>
      </c>
      <c r="F71" s="142" t="s">
        <v>71</v>
      </c>
      <c r="G71" s="147">
        <f t="shared" si="1"/>
        <v>21.773842357381334</v>
      </c>
    </row>
    <row r="72" spans="1:7" ht="12.75">
      <c r="A72" s="139" t="s">
        <v>89</v>
      </c>
      <c r="B72" s="142">
        <v>168</v>
      </c>
      <c r="C72" s="142">
        <v>61</v>
      </c>
      <c r="D72" s="143" t="s">
        <v>74</v>
      </c>
      <c r="E72" s="143" t="s">
        <v>70</v>
      </c>
      <c r="F72" s="142" t="s">
        <v>71</v>
      </c>
      <c r="G72" s="147">
        <f t="shared" si="1"/>
        <v>21.612811791383223</v>
      </c>
    </row>
    <row r="73" spans="1:7" ht="12.75">
      <c r="A73" s="139" t="s">
        <v>89</v>
      </c>
      <c r="B73" s="142">
        <v>168</v>
      </c>
      <c r="C73" s="142">
        <v>61</v>
      </c>
      <c r="D73" s="143" t="s">
        <v>72</v>
      </c>
      <c r="E73" s="143" t="s">
        <v>70</v>
      </c>
      <c r="F73" s="142" t="s">
        <v>71</v>
      </c>
      <c r="G73" s="147">
        <f t="shared" si="1"/>
        <v>21.612811791383223</v>
      </c>
    </row>
    <row r="74" spans="1:7" ht="12.75">
      <c r="A74" s="139" t="s">
        <v>89</v>
      </c>
      <c r="B74" s="142">
        <v>166</v>
      </c>
      <c r="C74" s="142">
        <v>61</v>
      </c>
      <c r="D74" s="143" t="s">
        <v>74</v>
      </c>
      <c r="E74" s="143" t="s">
        <v>70</v>
      </c>
      <c r="F74" s="142" t="s">
        <v>71</v>
      </c>
      <c r="G74" s="147">
        <f t="shared" si="1"/>
        <v>22.136739730004358</v>
      </c>
    </row>
    <row r="75" spans="1:7" ht="12.75">
      <c r="A75" s="139" t="s">
        <v>89</v>
      </c>
      <c r="B75" s="142">
        <v>168</v>
      </c>
      <c r="C75" s="142">
        <v>62</v>
      </c>
      <c r="D75" s="143" t="s">
        <v>72</v>
      </c>
      <c r="E75" s="143" t="s">
        <v>70</v>
      </c>
      <c r="F75" s="142" t="s">
        <v>71</v>
      </c>
      <c r="G75" s="147">
        <f t="shared" si="1"/>
        <v>21.9671201814059</v>
      </c>
    </row>
    <row r="76" spans="1:7" ht="12.75">
      <c r="A76" s="139" t="s">
        <v>89</v>
      </c>
      <c r="B76" s="142">
        <v>171</v>
      </c>
      <c r="C76" s="142">
        <v>64</v>
      </c>
      <c r="D76" s="143" t="s">
        <v>72</v>
      </c>
      <c r="E76" s="143" t="s">
        <v>73</v>
      </c>
      <c r="F76" s="142" t="s">
        <v>71</v>
      </c>
      <c r="G76" s="147">
        <f t="shared" si="1"/>
        <v>21.887076365377382</v>
      </c>
    </row>
    <row r="77" spans="1:7" ht="12.75">
      <c r="A77" s="139" t="s">
        <v>89</v>
      </c>
      <c r="B77" s="142">
        <v>176</v>
      </c>
      <c r="C77" s="142">
        <v>65</v>
      </c>
      <c r="D77" s="143" t="s">
        <v>70</v>
      </c>
      <c r="E77" s="143" t="s">
        <v>70</v>
      </c>
      <c r="F77" s="142" t="s">
        <v>71</v>
      </c>
      <c r="G77" s="147">
        <f t="shared" si="1"/>
        <v>20.983987603305785</v>
      </c>
    </row>
    <row r="78" spans="1:7" ht="12.75">
      <c r="A78" s="139" t="s">
        <v>89</v>
      </c>
      <c r="B78" s="142">
        <v>168</v>
      </c>
      <c r="C78" s="142">
        <v>65</v>
      </c>
      <c r="D78" s="143" t="s">
        <v>70</v>
      </c>
      <c r="E78" s="143" t="s">
        <v>70</v>
      </c>
      <c r="F78" s="142" t="s">
        <v>71</v>
      </c>
      <c r="G78" s="147">
        <f t="shared" si="1"/>
        <v>23.030045351473927</v>
      </c>
    </row>
    <row r="79" spans="1:7" ht="12.75">
      <c r="A79" s="139" t="s">
        <v>89</v>
      </c>
      <c r="B79" s="142">
        <v>168</v>
      </c>
      <c r="C79" s="142">
        <v>65</v>
      </c>
      <c r="D79" s="143" t="s">
        <v>72</v>
      </c>
      <c r="E79" s="143" t="s">
        <v>70</v>
      </c>
      <c r="F79" s="142" t="s">
        <v>71</v>
      </c>
      <c r="G79" s="147">
        <f t="shared" si="1"/>
        <v>23.030045351473927</v>
      </c>
    </row>
    <row r="80" spans="1:7" ht="12.75">
      <c r="A80" s="139" t="s">
        <v>89</v>
      </c>
      <c r="B80" s="142">
        <v>173</v>
      </c>
      <c r="C80" s="142">
        <v>65</v>
      </c>
      <c r="D80" s="143" t="s">
        <v>70</v>
      </c>
      <c r="E80" s="143" t="s">
        <v>70</v>
      </c>
      <c r="F80" s="142" t="s">
        <v>71</v>
      </c>
      <c r="G80" s="147">
        <f t="shared" si="1"/>
        <v>21.71806608974573</v>
      </c>
    </row>
    <row r="81" spans="1:7" ht="12.75">
      <c r="A81" s="139" t="s">
        <v>89</v>
      </c>
      <c r="B81" s="142">
        <v>173</v>
      </c>
      <c r="C81" s="142">
        <v>66</v>
      </c>
      <c r="D81" s="143" t="s">
        <v>72</v>
      </c>
      <c r="E81" s="143" t="s">
        <v>70</v>
      </c>
      <c r="F81" s="142" t="s">
        <v>75</v>
      </c>
      <c r="G81" s="147">
        <f t="shared" si="1"/>
        <v>22.052190183434128</v>
      </c>
    </row>
    <row r="82" spans="1:7" ht="12.75">
      <c r="A82" s="139" t="s">
        <v>89</v>
      </c>
      <c r="B82" s="142">
        <v>172</v>
      </c>
      <c r="C82" s="142">
        <v>66</v>
      </c>
      <c r="D82" s="143" t="s">
        <v>72</v>
      </c>
      <c r="E82" s="143" t="s">
        <v>70</v>
      </c>
      <c r="F82" s="142" t="s">
        <v>71</v>
      </c>
      <c r="G82" s="147">
        <f t="shared" si="1"/>
        <v>22.30935640886966</v>
      </c>
    </row>
    <row r="83" spans="1:7" ht="12.75">
      <c r="A83" s="139" t="s">
        <v>89</v>
      </c>
      <c r="B83" s="142">
        <v>170</v>
      </c>
      <c r="C83" s="142">
        <v>67</v>
      </c>
      <c r="D83" s="143" t="s">
        <v>74</v>
      </c>
      <c r="E83" s="143" t="s">
        <v>70</v>
      </c>
      <c r="F83" s="142" t="s">
        <v>71</v>
      </c>
      <c r="G83" s="147">
        <f t="shared" si="1"/>
        <v>23.18339100346021</v>
      </c>
    </row>
    <row r="84" spans="1:7" ht="12.75">
      <c r="A84" s="139" t="s">
        <v>89</v>
      </c>
      <c r="B84" s="142">
        <v>182</v>
      </c>
      <c r="C84" s="142">
        <v>68</v>
      </c>
      <c r="D84" s="143" t="s">
        <v>70</v>
      </c>
      <c r="E84" s="143" t="s">
        <v>70</v>
      </c>
      <c r="F84" s="142" t="s">
        <v>75</v>
      </c>
      <c r="G84" s="147">
        <f t="shared" si="1"/>
        <v>20.528921627822726</v>
      </c>
    </row>
    <row r="85" spans="1:7" ht="12.75">
      <c r="A85" s="139" t="s">
        <v>89</v>
      </c>
      <c r="B85" s="142">
        <v>173</v>
      </c>
      <c r="C85" s="142">
        <v>68</v>
      </c>
      <c r="D85" s="143" t="s">
        <v>72</v>
      </c>
      <c r="E85" s="143" t="s">
        <v>70</v>
      </c>
      <c r="F85" s="142" t="s">
        <v>71</v>
      </c>
      <c r="G85" s="147">
        <f t="shared" si="1"/>
        <v>22.720438370810918</v>
      </c>
    </row>
    <row r="86" spans="1:7" ht="12.75">
      <c r="A86" s="139" t="s">
        <v>89</v>
      </c>
      <c r="B86" s="142">
        <v>180</v>
      </c>
      <c r="C86" s="142">
        <v>68</v>
      </c>
      <c r="D86" s="143" t="s">
        <v>70</v>
      </c>
      <c r="E86" s="143" t="s">
        <v>70</v>
      </c>
      <c r="F86" s="142" t="s">
        <v>75</v>
      </c>
      <c r="G86" s="147">
        <f t="shared" si="1"/>
        <v>20.98765432098765</v>
      </c>
    </row>
    <row r="87" spans="1:7" ht="12.75">
      <c r="A87" s="139" t="s">
        <v>89</v>
      </c>
      <c r="B87" s="142">
        <v>173</v>
      </c>
      <c r="C87" s="142">
        <v>68</v>
      </c>
      <c r="D87" s="143" t="s">
        <v>72</v>
      </c>
      <c r="E87" s="143" t="s">
        <v>72</v>
      </c>
      <c r="F87" s="142" t="s">
        <v>71</v>
      </c>
      <c r="G87" s="147">
        <f t="shared" si="1"/>
        <v>22.720438370810918</v>
      </c>
    </row>
    <row r="88" spans="1:7" ht="12.75">
      <c r="A88" s="139" t="s">
        <v>89</v>
      </c>
      <c r="B88" s="142">
        <v>182</v>
      </c>
      <c r="C88" s="142">
        <v>68</v>
      </c>
      <c r="D88" s="143" t="s">
        <v>70</v>
      </c>
      <c r="E88" s="143" t="s">
        <v>70</v>
      </c>
      <c r="F88" s="142" t="s">
        <v>71</v>
      </c>
      <c r="G88" s="147">
        <f t="shared" si="1"/>
        <v>20.528921627822726</v>
      </c>
    </row>
    <row r="89" spans="1:7" ht="12.75">
      <c r="A89" s="139" t="s">
        <v>89</v>
      </c>
      <c r="B89" s="142">
        <v>174</v>
      </c>
      <c r="C89" s="142">
        <v>69</v>
      </c>
      <c r="D89" s="143" t="s">
        <v>70</v>
      </c>
      <c r="E89" s="143" t="s">
        <v>70</v>
      </c>
      <c r="F89" s="142" t="s">
        <v>71</v>
      </c>
      <c r="G89" s="147">
        <f t="shared" si="1"/>
        <v>22.79032897344431</v>
      </c>
    </row>
    <row r="90" spans="1:7" ht="12.75">
      <c r="A90" s="139" t="s">
        <v>89</v>
      </c>
      <c r="B90" s="142">
        <v>173</v>
      </c>
      <c r="C90" s="142">
        <v>70</v>
      </c>
      <c r="D90" s="143" t="s">
        <v>72</v>
      </c>
      <c r="E90" s="143" t="s">
        <v>73</v>
      </c>
      <c r="F90" s="142" t="s">
        <v>71</v>
      </c>
      <c r="G90" s="147">
        <f t="shared" si="1"/>
        <v>23.38868655818771</v>
      </c>
    </row>
    <row r="91" spans="1:7" ht="12.75">
      <c r="A91" s="139" t="s">
        <v>89</v>
      </c>
      <c r="B91" s="142">
        <v>179</v>
      </c>
      <c r="C91" s="142">
        <v>70</v>
      </c>
      <c r="D91" s="143" t="s">
        <v>72</v>
      </c>
      <c r="E91" s="143" t="s">
        <v>70</v>
      </c>
      <c r="F91" s="142" t="s">
        <v>75</v>
      </c>
      <c r="G91" s="147">
        <f t="shared" si="1"/>
        <v>21.847008520333322</v>
      </c>
    </row>
    <row r="92" spans="1:7" ht="12.75">
      <c r="A92" s="139" t="s">
        <v>89</v>
      </c>
      <c r="B92" s="142">
        <v>182</v>
      </c>
      <c r="C92" s="142">
        <v>74</v>
      </c>
      <c r="D92" s="143" t="s">
        <v>74</v>
      </c>
      <c r="E92" s="143" t="s">
        <v>70</v>
      </c>
      <c r="F92" s="142" t="s">
        <v>75</v>
      </c>
      <c r="G92" s="147">
        <f t="shared" si="1"/>
        <v>22.34029706557179</v>
      </c>
    </row>
    <row r="93" spans="1:7" ht="12.75">
      <c r="A93" s="139" t="s">
        <v>89</v>
      </c>
      <c r="B93" s="142">
        <v>186</v>
      </c>
      <c r="C93" s="142">
        <v>75</v>
      </c>
      <c r="D93" s="143" t="s">
        <v>74</v>
      </c>
      <c r="E93" s="143" t="s">
        <v>70</v>
      </c>
      <c r="F93" s="142" t="s">
        <v>75</v>
      </c>
      <c r="G93" s="147">
        <f t="shared" si="1"/>
        <v>21.678806798473808</v>
      </c>
    </row>
    <row r="94" spans="1:7" ht="12.75">
      <c r="A94" s="139" t="s">
        <v>89</v>
      </c>
      <c r="B94" s="142">
        <v>187</v>
      </c>
      <c r="C94" s="142">
        <v>75</v>
      </c>
      <c r="D94" s="143" t="s">
        <v>70</v>
      </c>
      <c r="E94" s="143" t="s">
        <v>70</v>
      </c>
      <c r="F94" s="142" t="s">
        <v>75</v>
      </c>
      <c r="G94" s="147">
        <f t="shared" si="1"/>
        <v>21.447567845806283</v>
      </c>
    </row>
    <row r="95" spans="1:7" ht="12.75">
      <c r="A95" s="139" t="s">
        <v>90</v>
      </c>
      <c r="B95" s="140">
        <v>165</v>
      </c>
      <c r="C95" s="140">
        <v>52</v>
      </c>
      <c r="D95" s="141" t="s">
        <v>72</v>
      </c>
      <c r="E95" s="141" t="s">
        <v>70</v>
      </c>
      <c r="F95" s="140" t="s">
        <v>71</v>
      </c>
      <c r="G95" s="147">
        <f t="shared" si="1"/>
        <v>19.100091827364558</v>
      </c>
    </row>
    <row r="96" spans="1:7" ht="12.75">
      <c r="A96" s="139" t="s">
        <v>90</v>
      </c>
      <c r="B96" s="140">
        <v>165</v>
      </c>
      <c r="C96" s="140">
        <v>53</v>
      </c>
      <c r="D96" s="141" t="s">
        <v>74</v>
      </c>
      <c r="E96" s="141" t="s">
        <v>70</v>
      </c>
      <c r="F96" s="140" t="s">
        <v>71</v>
      </c>
      <c r="G96" s="147">
        <f t="shared" si="1"/>
        <v>19.467401285583104</v>
      </c>
    </row>
    <row r="97" spans="1:7" ht="12.75">
      <c r="A97" s="139" t="s">
        <v>90</v>
      </c>
      <c r="B97" s="140">
        <v>167</v>
      </c>
      <c r="C97" s="140">
        <v>54</v>
      </c>
      <c r="D97" s="141" t="s">
        <v>72</v>
      </c>
      <c r="E97" s="141" t="s">
        <v>73</v>
      </c>
      <c r="F97" s="140" t="s">
        <v>71</v>
      </c>
      <c r="G97" s="147">
        <f t="shared" si="1"/>
        <v>19.362472659471475</v>
      </c>
    </row>
    <row r="98" spans="1:7" ht="12.75">
      <c r="A98" s="139" t="s">
        <v>90</v>
      </c>
      <c r="B98" s="140">
        <v>160</v>
      </c>
      <c r="C98" s="140">
        <v>55</v>
      </c>
      <c r="D98" s="141" t="s">
        <v>74</v>
      </c>
      <c r="E98" s="141" t="s">
        <v>70</v>
      </c>
      <c r="F98" s="140" t="s">
        <v>71</v>
      </c>
      <c r="G98" s="147">
        <f t="shared" si="1"/>
        <v>21.484374999999996</v>
      </c>
    </row>
    <row r="99" spans="1:7" ht="12.75">
      <c r="A99" s="139" t="s">
        <v>90</v>
      </c>
      <c r="B99" s="140">
        <v>178</v>
      </c>
      <c r="C99" s="140">
        <v>56</v>
      </c>
      <c r="D99" s="141" t="s">
        <v>72</v>
      </c>
      <c r="E99" s="141" t="s">
        <v>70</v>
      </c>
      <c r="F99" s="140" t="s">
        <v>71</v>
      </c>
      <c r="G99" s="147">
        <f t="shared" si="1"/>
        <v>17.67453604342886</v>
      </c>
    </row>
    <row r="100" spans="1:7" ht="12.75">
      <c r="A100" s="139" t="s">
        <v>90</v>
      </c>
      <c r="B100" s="140">
        <v>169</v>
      </c>
      <c r="C100" s="140">
        <v>57</v>
      </c>
      <c r="D100" s="141" t="s">
        <v>74</v>
      </c>
      <c r="E100" s="141" t="s">
        <v>70</v>
      </c>
      <c r="F100" s="140" t="s">
        <v>71</v>
      </c>
      <c r="G100" s="147">
        <f t="shared" si="1"/>
        <v>19.95728440880922</v>
      </c>
    </row>
    <row r="101" spans="1:7" ht="12.75">
      <c r="A101" s="139" t="s">
        <v>90</v>
      </c>
      <c r="B101" s="140">
        <v>161</v>
      </c>
      <c r="C101" s="140">
        <v>58</v>
      </c>
      <c r="D101" s="141" t="s">
        <v>72</v>
      </c>
      <c r="E101" s="141" t="s">
        <v>73</v>
      </c>
      <c r="F101" s="140" t="s">
        <v>71</v>
      </c>
      <c r="G101" s="147">
        <f t="shared" si="1"/>
        <v>22.375679950619187</v>
      </c>
    </row>
    <row r="102" spans="1:7" ht="12.75">
      <c r="A102" s="139" t="s">
        <v>90</v>
      </c>
      <c r="B102" s="140">
        <v>172</v>
      </c>
      <c r="C102" s="140">
        <v>59</v>
      </c>
      <c r="D102" s="141" t="s">
        <v>74</v>
      </c>
      <c r="E102" s="141" t="s">
        <v>73</v>
      </c>
      <c r="F102" s="140" t="s">
        <v>71</v>
      </c>
      <c r="G102" s="147">
        <f t="shared" si="1"/>
        <v>19.94321254732288</v>
      </c>
    </row>
    <row r="103" spans="1:7" ht="12.75">
      <c r="A103" s="139" t="s">
        <v>90</v>
      </c>
      <c r="B103" s="140">
        <v>168</v>
      </c>
      <c r="C103" s="140">
        <v>60</v>
      </c>
      <c r="D103" s="141" t="s">
        <v>70</v>
      </c>
      <c r="E103" s="141" t="s">
        <v>70</v>
      </c>
      <c r="F103" s="140" t="s">
        <v>71</v>
      </c>
      <c r="G103" s="147">
        <f t="shared" si="1"/>
        <v>21.258503401360546</v>
      </c>
    </row>
    <row r="104" spans="1:7" ht="12.75">
      <c r="A104" s="139" t="s">
        <v>90</v>
      </c>
      <c r="B104" s="140">
        <v>172</v>
      </c>
      <c r="C104" s="140">
        <v>60</v>
      </c>
      <c r="D104" s="141" t="s">
        <v>72</v>
      </c>
      <c r="E104" s="141" t="s">
        <v>70</v>
      </c>
      <c r="F104" s="140" t="s">
        <v>71</v>
      </c>
      <c r="G104" s="147">
        <f t="shared" si="1"/>
        <v>20.281233098972418</v>
      </c>
    </row>
    <row r="105" spans="1:7" ht="12.75">
      <c r="A105" s="139" t="s">
        <v>90</v>
      </c>
      <c r="B105" s="140">
        <v>172</v>
      </c>
      <c r="C105" s="140">
        <v>62</v>
      </c>
      <c r="D105" s="141" t="s">
        <v>74</v>
      </c>
      <c r="E105" s="141" t="s">
        <v>70</v>
      </c>
      <c r="F105" s="140" t="s">
        <v>71</v>
      </c>
      <c r="G105" s="147">
        <f t="shared" si="1"/>
        <v>20.9572742022715</v>
      </c>
    </row>
    <row r="106" spans="1:7" ht="12.75">
      <c r="A106" s="139" t="s">
        <v>90</v>
      </c>
      <c r="B106" s="140">
        <v>172</v>
      </c>
      <c r="C106" s="140">
        <v>62</v>
      </c>
      <c r="D106" s="141" t="s">
        <v>70</v>
      </c>
      <c r="E106" s="141" t="s">
        <v>70</v>
      </c>
      <c r="F106" s="140" t="s">
        <v>71</v>
      </c>
      <c r="G106" s="147">
        <f t="shared" si="1"/>
        <v>20.9572742022715</v>
      </c>
    </row>
    <row r="107" spans="1:7" ht="12.75">
      <c r="A107" s="139" t="s">
        <v>90</v>
      </c>
      <c r="B107" s="140">
        <v>170</v>
      </c>
      <c r="C107" s="140">
        <v>63</v>
      </c>
      <c r="D107" s="141" t="s">
        <v>74</v>
      </c>
      <c r="E107" s="141" t="s">
        <v>70</v>
      </c>
      <c r="F107" s="140" t="s">
        <v>71</v>
      </c>
      <c r="G107" s="147">
        <f t="shared" si="1"/>
        <v>21.79930795847751</v>
      </c>
    </row>
    <row r="108" spans="1:7" ht="12.75">
      <c r="A108" s="139" t="s">
        <v>90</v>
      </c>
      <c r="B108" s="140">
        <v>180</v>
      </c>
      <c r="C108" s="140">
        <v>63</v>
      </c>
      <c r="D108" s="141" t="s">
        <v>72</v>
      </c>
      <c r="E108" s="141" t="s">
        <v>70</v>
      </c>
      <c r="F108" s="140" t="s">
        <v>71</v>
      </c>
      <c r="G108" s="147">
        <f t="shared" si="1"/>
        <v>19.444444444444443</v>
      </c>
    </row>
    <row r="109" spans="1:7" ht="12.75">
      <c r="A109" s="139" t="s">
        <v>90</v>
      </c>
      <c r="B109" s="140">
        <v>169</v>
      </c>
      <c r="C109" s="140">
        <v>65</v>
      </c>
      <c r="D109" s="141" t="s">
        <v>72</v>
      </c>
      <c r="E109" s="141" t="s">
        <v>73</v>
      </c>
      <c r="F109" s="140" t="s">
        <v>71</v>
      </c>
      <c r="G109" s="147">
        <f t="shared" si="1"/>
        <v>22.758306781975424</v>
      </c>
    </row>
    <row r="110" spans="1:7" ht="12.75">
      <c r="A110" s="139" t="s">
        <v>90</v>
      </c>
      <c r="B110" s="140">
        <v>169</v>
      </c>
      <c r="C110" s="140">
        <v>66</v>
      </c>
      <c r="D110" s="141" t="s">
        <v>72</v>
      </c>
      <c r="E110" s="141" t="s">
        <v>73</v>
      </c>
      <c r="F110" s="140" t="s">
        <v>71</v>
      </c>
      <c r="G110" s="147">
        <f t="shared" si="1"/>
        <v>23.1084345786212</v>
      </c>
    </row>
    <row r="111" spans="1:7" ht="12.75">
      <c r="A111" s="139" t="s">
        <v>90</v>
      </c>
      <c r="B111" s="140">
        <v>168</v>
      </c>
      <c r="C111" s="140">
        <v>67</v>
      </c>
      <c r="D111" s="141" t="s">
        <v>74</v>
      </c>
      <c r="E111" s="141" t="s">
        <v>70</v>
      </c>
      <c r="F111" s="140" t="s">
        <v>71</v>
      </c>
      <c r="G111" s="147">
        <f t="shared" si="1"/>
        <v>23.738662131519277</v>
      </c>
    </row>
    <row r="112" spans="1:7" ht="12.75">
      <c r="A112" s="139" t="s">
        <v>90</v>
      </c>
      <c r="B112" s="140">
        <v>170</v>
      </c>
      <c r="C112" s="140">
        <v>71</v>
      </c>
      <c r="D112" s="141" t="s">
        <v>70</v>
      </c>
      <c r="E112" s="141" t="s">
        <v>70</v>
      </c>
      <c r="F112" s="140" t="s">
        <v>71</v>
      </c>
      <c r="G112" s="147">
        <f t="shared" si="1"/>
        <v>24.56747404844291</v>
      </c>
    </row>
    <row r="113" spans="1:7" ht="12.75">
      <c r="A113" s="139" t="s">
        <v>91</v>
      </c>
      <c r="B113" s="140">
        <v>164</v>
      </c>
      <c r="C113" s="140">
        <v>52</v>
      </c>
      <c r="D113" s="141" t="s">
        <v>72</v>
      </c>
      <c r="E113" s="141" t="s">
        <v>70</v>
      </c>
      <c r="F113" s="140" t="s">
        <v>71</v>
      </c>
      <c r="G113" s="147">
        <f t="shared" si="1"/>
        <v>19.333729922665082</v>
      </c>
    </row>
    <row r="114" spans="1:7" ht="12.75">
      <c r="A114" s="139" t="s">
        <v>91</v>
      </c>
      <c r="B114" s="140">
        <v>170</v>
      </c>
      <c r="C114" s="140">
        <v>57</v>
      </c>
      <c r="D114" s="141" t="s">
        <v>72</v>
      </c>
      <c r="E114" s="141" t="s">
        <v>70</v>
      </c>
      <c r="F114" s="140" t="s">
        <v>75</v>
      </c>
      <c r="G114" s="147">
        <f t="shared" si="1"/>
        <v>19.723183391003463</v>
      </c>
    </row>
    <row r="115" spans="1:7" ht="12.75">
      <c r="A115" s="139" t="s">
        <v>91</v>
      </c>
      <c r="B115" s="140">
        <v>169</v>
      </c>
      <c r="C115" s="140">
        <v>59</v>
      </c>
      <c r="D115" s="141" t="s">
        <v>72</v>
      </c>
      <c r="E115" s="141" t="s">
        <v>73</v>
      </c>
      <c r="F115" s="140" t="s">
        <v>71</v>
      </c>
      <c r="G115" s="147">
        <f t="shared" si="1"/>
        <v>20.65754000210077</v>
      </c>
    </row>
    <row r="116" spans="1:7" ht="12.75">
      <c r="A116" s="139" t="s">
        <v>91</v>
      </c>
      <c r="B116" s="140">
        <v>176</v>
      </c>
      <c r="C116" s="140">
        <v>61</v>
      </c>
      <c r="D116" s="141" t="s">
        <v>70</v>
      </c>
      <c r="E116" s="141" t="s">
        <v>70</v>
      </c>
      <c r="F116" s="140" t="s">
        <v>75</v>
      </c>
      <c r="G116" s="147">
        <f t="shared" si="1"/>
        <v>19.692665289256198</v>
      </c>
    </row>
    <row r="117" spans="1:7" ht="12.75">
      <c r="A117" s="139" t="s">
        <v>91</v>
      </c>
      <c r="B117" s="140">
        <v>172</v>
      </c>
      <c r="C117" s="140">
        <v>65</v>
      </c>
      <c r="D117" s="141" t="s">
        <v>70</v>
      </c>
      <c r="E117" s="141" t="s">
        <v>70</v>
      </c>
      <c r="F117" s="140" t="s">
        <v>71</v>
      </c>
      <c r="G117" s="147">
        <f t="shared" si="1"/>
        <v>21.971335857220122</v>
      </c>
    </row>
    <row r="118" spans="1:7" ht="12.75">
      <c r="A118" s="139" t="s">
        <v>91</v>
      </c>
      <c r="B118" s="140">
        <v>172</v>
      </c>
      <c r="C118" s="140">
        <v>65</v>
      </c>
      <c r="D118" s="141" t="s">
        <v>74</v>
      </c>
      <c r="E118" s="141" t="s">
        <v>70</v>
      </c>
      <c r="F118" s="140" t="s">
        <v>75</v>
      </c>
      <c r="G118" s="147">
        <f t="shared" si="1"/>
        <v>21.971335857220122</v>
      </c>
    </row>
    <row r="119" spans="1:7" ht="12.75">
      <c r="A119" s="139" t="s">
        <v>91</v>
      </c>
      <c r="B119" s="140">
        <v>172</v>
      </c>
      <c r="C119" s="140">
        <v>65</v>
      </c>
      <c r="D119" s="141" t="s">
        <v>70</v>
      </c>
      <c r="E119" s="141" t="s">
        <v>70</v>
      </c>
      <c r="F119" s="140" t="s">
        <v>71</v>
      </c>
      <c r="G119" s="147">
        <f t="shared" si="1"/>
        <v>21.971335857220122</v>
      </c>
    </row>
    <row r="120" spans="1:7" ht="12.75">
      <c r="A120" s="139" t="s">
        <v>91</v>
      </c>
      <c r="B120" s="140">
        <v>178</v>
      </c>
      <c r="C120" s="140">
        <v>65</v>
      </c>
      <c r="D120" s="141" t="s">
        <v>72</v>
      </c>
      <c r="E120" s="141" t="s">
        <v>73</v>
      </c>
      <c r="F120" s="140" t="s">
        <v>71</v>
      </c>
      <c r="G120" s="147">
        <f t="shared" si="1"/>
        <v>20.515086478979924</v>
      </c>
    </row>
    <row r="121" spans="1:7" ht="12.75">
      <c r="A121" s="139" t="s">
        <v>91</v>
      </c>
      <c r="B121" s="140">
        <v>187</v>
      </c>
      <c r="C121" s="140">
        <v>67</v>
      </c>
      <c r="D121" s="141" t="s">
        <v>70</v>
      </c>
      <c r="E121" s="141" t="s">
        <v>76</v>
      </c>
      <c r="F121" s="140" t="s">
        <v>75</v>
      </c>
      <c r="G121" s="147">
        <f t="shared" si="1"/>
        <v>19.159827275586945</v>
      </c>
    </row>
    <row r="122" spans="1:7" ht="12.75">
      <c r="A122" s="139" t="s">
        <v>91</v>
      </c>
      <c r="B122" s="140">
        <v>165</v>
      </c>
      <c r="C122" s="140">
        <v>70</v>
      </c>
      <c r="D122" s="141" t="s">
        <v>74</v>
      </c>
      <c r="E122" s="141" t="s">
        <v>70</v>
      </c>
      <c r="F122" s="140" t="s">
        <v>71</v>
      </c>
      <c r="G122" s="147">
        <f t="shared" si="1"/>
        <v>25.71166207529844</v>
      </c>
    </row>
    <row r="123" spans="1:7" ht="12.75">
      <c r="A123" s="139" t="s">
        <v>91</v>
      </c>
      <c r="B123" s="140">
        <v>182</v>
      </c>
      <c r="C123" s="140">
        <v>70</v>
      </c>
      <c r="D123" s="141" t="s">
        <v>72</v>
      </c>
      <c r="E123" s="141" t="s">
        <v>70</v>
      </c>
      <c r="F123" s="140" t="s">
        <v>75</v>
      </c>
      <c r="G123" s="147">
        <f t="shared" si="1"/>
        <v>21.132713440405748</v>
      </c>
    </row>
    <row r="124" spans="1:7" ht="12.75">
      <c r="A124" s="139" t="s">
        <v>91</v>
      </c>
      <c r="B124" s="140">
        <v>187</v>
      </c>
      <c r="C124" s="140">
        <v>71</v>
      </c>
      <c r="D124" s="141" t="s">
        <v>72</v>
      </c>
      <c r="E124" s="141" t="s">
        <v>73</v>
      </c>
      <c r="F124" s="140" t="s">
        <v>75</v>
      </c>
      <c r="G124" s="147">
        <f t="shared" si="1"/>
        <v>20.303697560696612</v>
      </c>
    </row>
    <row r="125" spans="1:7" ht="12.75">
      <c r="A125" s="139" t="s">
        <v>91</v>
      </c>
      <c r="B125" s="140">
        <v>183</v>
      </c>
      <c r="C125" s="140">
        <v>73</v>
      </c>
      <c r="D125" s="141" t="s">
        <v>74</v>
      </c>
      <c r="E125" s="141" t="s">
        <v>70</v>
      </c>
      <c r="F125" s="140" t="s">
        <v>75</v>
      </c>
      <c r="G125" s="147">
        <f t="shared" si="1"/>
        <v>21.798202394816204</v>
      </c>
    </row>
    <row r="126" spans="1:7" ht="12.75">
      <c r="A126" s="139" t="s">
        <v>91</v>
      </c>
      <c r="B126" s="140">
        <v>179</v>
      </c>
      <c r="C126" s="140">
        <v>75</v>
      </c>
      <c r="D126" s="141" t="s">
        <v>74</v>
      </c>
      <c r="E126" s="141" t="s">
        <v>70</v>
      </c>
      <c r="F126" s="140" t="s">
        <v>75</v>
      </c>
      <c r="G126" s="147">
        <f t="shared" si="1"/>
        <v>23.40750912892856</v>
      </c>
    </row>
    <row r="127" spans="1:7" ht="12.75">
      <c r="A127" s="139" t="s">
        <v>91</v>
      </c>
      <c r="B127" s="140">
        <v>184</v>
      </c>
      <c r="C127" s="140">
        <v>75</v>
      </c>
      <c r="D127" s="141" t="s">
        <v>74</v>
      </c>
      <c r="E127" s="141" t="s">
        <v>70</v>
      </c>
      <c r="F127" s="140" t="s">
        <v>75</v>
      </c>
      <c r="G127" s="147">
        <f t="shared" si="1"/>
        <v>22.152646502835537</v>
      </c>
    </row>
    <row r="128" spans="1:7" ht="12.75">
      <c r="A128" s="139" t="s">
        <v>91</v>
      </c>
      <c r="B128" s="140">
        <v>178</v>
      </c>
      <c r="C128" s="140">
        <v>77</v>
      </c>
      <c r="D128" s="141" t="s">
        <v>70</v>
      </c>
      <c r="E128" s="141" t="s">
        <v>73</v>
      </c>
      <c r="F128" s="140" t="s">
        <v>75</v>
      </c>
      <c r="G128" s="147">
        <f t="shared" si="1"/>
        <v>24.302487059714682</v>
      </c>
    </row>
    <row r="129" spans="1:7" ht="12.75">
      <c r="A129" s="139" t="s">
        <v>91</v>
      </c>
      <c r="B129" s="140">
        <v>175</v>
      </c>
      <c r="C129" s="140">
        <v>78</v>
      </c>
      <c r="D129" s="141" t="s">
        <v>74</v>
      </c>
      <c r="E129" s="141" t="s">
        <v>70</v>
      </c>
      <c r="F129" s="140" t="s">
        <v>75</v>
      </c>
      <c r="G129" s="147">
        <f t="shared" si="1"/>
        <v>25.46938775510204</v>
      </c>
    </row>
    <row r="130" spans="1:7" ht="12.75">
      <c r="A130" s="139" t="s">
        <v>91</v>
      </c>
      <c r="B130" s="140">
        <v>181</v>
      </c>
      <c r="C130" s="140">
        <v>95</v>
      </c>
      <c r="D130" s="141" t="s">
        <v>74</v>
      </c>
      <c r="E130" s="141" t="s">
        <v>70</v>
      </c>
      <c r="F130" s="140" t="s">
        <v>75</v>
      </c>
      <c r="G130" s="147">
        <f t="shared" si="1"/>
        <v>28.997893837184456</v>
      </c>
    </row>
    <row r="131" spans="1:7" ht="12.75">
      <c r="A131" s="139" t="s">
        <v>92</v>
      </c>
      <c r="B131" s="140">
        <v>164</v>
      </c>
      <c r="C131" s="140">
        <v>45</v>
      </c>
      <c r="D131" s="141" t="s">
        <v>74</v>
      </c>
      <c r="E131" s="141" t="s">
        <v>70</v>
      </c>
      <c r="F131" s="140" t="s">
        <v>71</v>
      </c>
      <c r="G131" s="147">
        <f aca="true" t="shared" si="2" ref="G131:G194">C131/(B131/100)^2</f>
        <v>16.731112433075552</v>
      </c>
    </row>
    <row r="132" spans="1:7" ht="12.75">
      <c r="A132" s="139" t="s">
        <v>92</v>
      </c>
      <c r="B132" s="140">
        <v>165</v>
      </c>
      <c r="C132" s="140">
        <v>53</v>
      </c>
      <c r="D132" s="141" t="s">
        <v>70</v>
      </c>
      <c r="E132" s="141" t="s">
        <v>77</v>
      </c>
      <c r="F132" s="140" t="s">
        <v>71</v>
      </c>
      <c r="G132" s="147">
        <f t="shared" si="2"/>
        <v>19.467401285583104</v>
      </c>
    </row>
    <row r="133" spans="1:7" ht="12.75">
      <c r="A133" s="139" t="s">
        <v>92</v>
      </c>
      <c r="B133" s="140">
        <v>169</v>
      </c>
      <c r="C133" s="140">
        <v>53</v>
      </c>
      <c r="D133" s="141" t="s">
        <v>74</v>
      </c>
      <c r="E133" s="141" t="s">
        <v>73</v>
      </c>
      <c r="F133" s="140" t="s">
        <v>71</v>
      </c>
      <c r="G133" s="147">
        <f t="shared" si="2"/>
        <v>18.556773222226116</v>
      </c>
    </row>
    <row r="134" spans="1:7" ht="12.75">
      <c r="A134" s="139" t="s">
        <v>92</v>
      </c>
      <c r="B134" s="140">
        <v>173</v>
      </c>
      <c r="C134" s="140">
        <v>60</v>
      </c>
      <c r="D134" s="141" t="s">
        <v>72</v>
      </c>
      <c r="E134" s="141" t="s">
        <v>73</v>
      </c>
      <c r="F134" s="140" t="s">
        <v>71</v>
      </c>
      <c r="G134" s="147">
        <f t="shared" si="2"/>
        <v>20.04744562130375</v>
      </c>
    </row>
    <row r="135" spans="1:7" ht="12.75">
      <c r="A135" s="139" t="s">
        <v>92</v>
      </c>
      <c r="B135" s="140">
        <v>170</v>
      </c>
      <c r="C135" s="140">
        <v>62</v>
      </c>
      <c r="D135" s="141" t="s">
        <v>70</v>
      </c>
      <c r="E135" s="141" t="s">
        <v>70</v>
      </c>
      <c r="F135" s="140" t="s">
        <v>71</v>
      </c>
      <c r="G135" s="147">
        <f t="shared" si="2"/>
        <v>21.453287197231838</v>
      </c>
    </row>
    <row r="136" spans="1:7" ht="12.75">
      <c r="A136" s="139" t="s">
        <v>92</v>
      </c>
      <c r="B136" s="140">
        <v>170</v>
      </c>
      <c r="C136" s="140">
        <v>62</v>
      </c>
      <c r="D136" s="141" t="s">
        <v>70</v>
      </c>
      <c r="E136" s="141" t="s">
        <v>70</v>
      </c>
      <c r="F136" s="140" t="s">
        <v>71</v>
      </c>
      <c r="G136" s="147">
        <f t="shared" si="2"/>
        <v>21.453287197231838</v>
      </c>
    </row>
    <row r="137" spans="1:7" ht="12.75">
      <c r="A137" s="139" t="s">
        <v>92</v>
      </c>
      <c r="B137" s="140">
        <v>175</v>
      </c>
      <c r="C137" s="140">
        <v>63</v>
      </c>
      <c r="D137" s="141" t="s">
        <v>72</v>
      </c>
      <c r="E137" s="141" t="s">
        <v>77</v>
      </c>
      <c r="F137" s="140" t="s">
        <v>71</v>
      </c>
      <c r="G137" s="147">
        <f t="shared" si="2"/>
        <v>20.571428571428573</v>
      </c>
    </row>
    <row r="138" spans="1:7" ht="12.75">
      <c r="A138" s="139" t="s">
        <v>92</v>
      </c>
      <c r="B138" s="140">
        <v>180</v>
      </c>
      <c r="C138" s="140">
        <v>64</v>
      </c>
      <c r="D138" s="141" t="s">
        <v>70</v>
      </c>
      <c r="E138" s="141" t="s">
        <v>70</v>
      </c>
      <c r="F138" s="140" t="s">
        <v>75</v>
      </c>
      <c r="G138" s="147">
        <f t="shared" si="2"/>
        <v>19.753086419753085</v>
      </c>
    </row>
    <row r="139" spans="1:7" ht="12.75">
      <c r="A139" s="139" t="s">
        <v>92</v>
      </c>
      <c r="B139" s="140">
        <v>169</v>
      </c>
      <c r="C139" s="140">
        <v>65</v>
      </c>
      <c r="D139" s="141" t="s">
        <v>70</v>
      </c>
      <c r="E139" s="141" t="s">
        <v>70</v>
      </c>
      <c r="F139" s="140" t="s">
        <v>71</v>
      </c>
      <c r="G139" s="147">
        <f t="shared" si="2"/>
        <v>22.758306781975424</v>
      </c>
    </row>
    <row r="140" spans="1:7" ht="12.75">
      <c r="A140" s="139" t="s">
        <v>92</v>
      </c>
      <c r="B140" s="140">
        <v>170</v>
      </c>
      <c r="C140" s="140">
        <v>65</v>
      </c>
      <c r="D140" s="141" t="s">
        <v>70</v>
      </c>
      <c r="E140" s="141" t="s">
        <v>70</v>
      </c>
      <c r="F140" s="140" t="s">
        <v>75</v>
      </c>
      <c r="G140" s="147">
        <f t="shared" si="2"/>
        <v>22.49134948096886</v>
      </c>
    </row>
    <row r="141" spans="1:7" ht="12.75">
      <c r="A141" s="139" t="s">
        <v>92</v>
      </c>
      <c r="B141" s="140">
        <v>172</v>
      </c>
      <c r="C141" s="140">
        <v>68</v>
      </c>
      <c r="D141" s="141" t="s">
        <v>74</v>
      </c>
      <c r="E141" s="141" t="s">
        <v>70</v>
      </c>
      <c r="F141" s="140" t="s">
        <v>75</v>
      </c>
      <c r="G141" s="147">
        <f t="shared" si="2"/>
        <v>22.985397512168742</v>
      </c>
    </row>
    <row r="142" spans="1:7" ht="12.75">
      <c r="A142" s="139" t="s">
        <v>92</v>
      </c>
      <c r="B142" s="140">
        <v>173</v>
      </c>
      <c r="C142" s="140">
        <v>70</v>
      </c>
      <c r="D142" s="141" t="s">
        <v>74</v>
      </c>
      <c r="E142" s="141" t="s">
        <v>73</v>
      </c>
      <c r="F142" s="140" t="s">
        <v>75</v>
      </c>
      <c r="G142" s="147">
        <f t="shared" si="2"/>
        <v>23.38868655818771</v>
      </c>
    </row>
    <row r="143" spans="1:7" ht="12.75">
      <c r="A143" s="139" t="s">
        <v>92</v>
      </c>
      <c r="B143" s="140">
        <v>180</v>
      </c>
      <c r="C143" s="140">
        <v>74</v>
      </c>
      <c r="D143" s="141" t="s">
        <v>74</v>
      </c>
      <c r="E143" s="141" t="s">
        <v>70</v>
      </c>
      <c r="F143" s="140" t="s">
        <v>75</v>
      </c>
      <c r="G143" s="147">
        <f t="shared" si="2"/>
        <v>22.839506172839506</v>
      </c>
    </row>
    <row r="144" spans="1:7" ht="12.75">
      <c r="A144" s="139" t="s">
        <v>92</v>
      </c>
      <c r="B144" s="140">
        <v>180</v>
      </c>
      <c r="C144" s="140">
        <v>77</v>
      </c>
      <c r="D144" s="141" t="s">
        <v>74</v>
      </c>
      <c r="E144" s="141" t="s">
        <v>73</v>
      </c>
      <c r="F144" s="140" t="s">
        <v>75</v>
      </c>
      <c r="G144" s="147">
        <f t="shared" si="2"/>
        <v>23.76543209876543</v>
      </c>
    </row>
    <row r="145" spans="1:7" ht="12.75">
      <c r="A145" s="139" t="s">
        <v>92</v>
      </c>
      <c r="B145" s="140">
        <v>184</v>
      </c>
      <c r="C145" s="140">
        <v>78</v>
      </c>
      <c r="D145" s="141" t="s">
        <v>74</v>
      </c>
      <c r="E145" s="141" t="s">
        <v>70</v>
      </c>
      <c r="F145" s="140" t="s">
        <v>75</v>
      </c>
      <c r="G145" s="147">
        <f t="shared" si="2"/>
        <v>23.03875236294896</v>
      </c>
    </row>
    <row r="146" spans="1:7" ht="12.75">
      <c r="A146" s="139" t="s">
        <v>92</v>
      </c>
      <c r="B146" s="140">
        <v>183</v>
      </c>
      <c r="C146" s="140">
        <v>85</v>
      </c>
      <c r="D146" s="141" t="s">
        <v>70</v>
      </c>
      <c r="E146" s="141" t="s">
        <v>70</v>
      </c>
      <c r="F146" s="140" t="s">
        <v>75</v>
      </c>
      <c r="G146" s="147">
        <f t="shared" si="2"/>
        <v>25.381468541909282</v>
      </c>
    </row>
    <row r="147" spans="1:7" ht="12.75">
      <c r="A147" s="139" t="s">
        <v>92</v>
      </c>
      <c r="B147" s="140">
        <v>164</v>
      </c>
      <c r="C147" s="140">
        <v>95</v>
      </c>
      <c r="D147" s="141" t="s">
        <v>70</v>
      </c>
      <c r="E147" s="141" t="s">
        <v>70</v>
      </c>
      <c r="F147" s="140" t="s">
        <v>71</v>
      </c>
      <c r="G147" s="147">
        <f t="shared" si="2"/>
        <v>35.32123735871506</v>
      </c>
    </row>
    <row r="148" spans="1:7" ht="12.75">
      <c r="A148" s="139" t="s">
        <v>92</v>
      </c>
      <c r="B148" s="140">
        <v>190</v>
      </c>
      <c r="C148" s="140">
        <v>95</v>
      </c>
      <c r="D148" s="141" t="s">
        <v>74</v>
      </c>
      <c r="E148" s="141" t="s">
        <v>76</v>
      </c>
      <c r="F148" s="140" t="s">
        <v>75</v>
      </c>
      <c r="G148" s="147">
        <f t="shared" si="2"/>
        <v>26.315789473684212</v>
      </c>
    </row>
    <row r="149" spans="1:7" ht="12.75">
      <c r="A149" s="139" t="s">
        <v>93</v>
      </c>
      <c r="B149" s="142">
        <v>152</v>
      </c>
      <c r="C149" s="142">
        <v>48</v>
      </c>
      <c r="D149" s="143" t="s">
        <v>70</v>
      </c>
      <c r="E149" s="143" t="s">
        <v>76</v>
      </c>
      <c r="F149" s="142" t="s">
        <v>71</v>
      </c>
      <c r="G149" s="147">
        <f t="shared" si="2"/>
        <v>20.775623268698062</v>
      </c>
    </row>
    <row r="150" spans="1:7" ht="12.75">
      <c r="A150" s="139" t="s">
        <v>93</v>
      </c>
      <c r="B150" s="142">
        <v>157</v>
      </c>
      <c r="C150" s="142">
        <v>52</v>
      </c>
      <c r="D150" s="143" t="s">
        <v>72</v>
      </c>
      <c r="E150" s="143" t="s">
        <v>70</v>
      </c>
      <c r="F150" s="142" t="s">
        <v>71</v>
      </c>
      <c r="G150" s="147">
        <f t="shared" si="2"/>
        <v>21.096190514828187</v>
      </c>
    </row>
    <row r="151" spans="1:7" ht="12.75">
      <c r="A151" s="139" t="s">
        <v>93</v>
      </c>
      <c r="B151" s="142">
        <v>158</v>
      </c>
      <c r="C151" s="142">
        <v>48</v>
      </c>
      <c r="D151" s="143" t="s">
        <v>70</v>
      </c>
      <c r="E151" s="143" t="s">
        <v>70</v>
      </c>
      <c r="F151" s="142" t="s">
        <v>71</v>
      </c>
      <c r="G151" s="147">
        <f t="shared" si="2"/>
        <v>19.227687870533565</v>
      </c>
    </row>
    <row r="152" spans="1:7" ht="12.75">
      <c r="A152" s="139" t="s">
        <v>93</v>
      </c>
      <c r="B152" s="142">
        <v>160</v>
      </c>
      <c r="C152" s="142">
        <v>52</v>
      </c>
      <c r="D152" s="143" t="s">
        <v>72</v>
      </c>
      <c r="E152" s="143" t="s">
        <v>70</v>
      </c>
      <c r="F152" s="142" t="s">
        <v>71</v>
      </c>
      <c r="G152" s="147">
        <f t="shared" si="2"/>
        <v>20.312499999999996</v>
      </c>
    </row>
    <row r="153" spans="1:7" ht="12.75">
      <c r="A153" s="139" t="s">
        <v>93</v>
      </c>
      <c r="B153" s="142">
        <v>160</v>
      </c>
      <c r="C153" s="142">
        <v>52</v>
      </c>
      <c r="D153" s="143" t="s">
        <v>70</v>
      </c>
      <c r="E153" s="143" t="s">
        <v>70</v>
      </c>
      <c r="F153" s="142" t="s">
        <v>71</v>
      </c>
      <c r="G153" s="147">
        <f t="shared" si="2"/>
        <v>20.312499999999996</v>
      </c>
    </row>
    <row r="154" spans="1:7" ht="12.75">
      <c r="A154" s="139" t="s">
        <v>93</v>
      </c>
      <c r="B154" s="142">
        <v>160</v>
      </c>
      <c r="C154" s="142">
        <v>53</v>
      </c>
      <c r="D154" s="143" t="s">
        <v>72</v>
      </c>
      <c r="E154" s="143" t="s">
        <v>70</v>
      </c>
      <c r="F154" s="142" t="s">
        <v>71</v>
      </c>
      <c r="G154" s="147">
        <f t="shared" si="2"/>
        <v>20.703124999999996</v>
      </c>
    </row>
    <row r="155" spans="1:7" ht="12.75">
      <c r="A155" s="139" t="s">
        <v>93</v>
      </c>
      <c r="B155" s="142">
        <v>160</v>
      </c>
      <c r="C155" s="142">
        <v>68</v>
      </c>
      <c r="D155" s="143" t="s">
        <v>72</v>
      </c>
      <c r="E155" s="143" t="s">
        <v>70</v>
      </c>
      <c r="F155" s="142" t="s">
        <v>71</v>
      </c>
      <c r="G155" s="147">
        <f t="shared" si="2"/>
        <v>26.562499999999996</v>
      </c>
    </row>
    <row r="156" spans="1:7" ht="12.75">
      <c r="A156" s="139" t="s">
        <v>93</v>
      </c>
      <c r="B156" s="142">
        <v>162</v>
      </c>
      <c r="C156" s="142">
        <v>50</v>
      </c>
      <c r="D156" s="143" t="s">
        <v>70</v>
      </c>
      <c r="E156" s="143" t="s">
        <v>70</v>
      </c>
      <c r="F156" s="142" t="s">
        <v>71</v>
      </c>
      <c r="G156" s="147">
        <f t="shared" si="2"/>
        <v>19.05197378448407</v>
      </c>
    </row>
    <row r="157" spans="1:7" ht="12.75">
      <c r="A157" s="139" t="s">
        <v>93</v>
      </c>
      <c r="B157" s="142">
        <v>162</v>
      </c>
      <c r="C157" s="142">
        <v>55</v>
      </c>
      <c r="D157" s="143" t="s">
        <v>70</v>
      </c>
      <c r="E157" s="143" t="s">
        <v>76</v>
      </c>
      <c r="F157" s="142" t="s">
        <v>71</v>
      </c>
      <c r="G157" s="147">
        <f t="shared" si="2"/>
        <v>20.957171162932475</v>
      </c>
    </row>
    <row r="158" spans="1:7" ht="12.75">
      <c r="A158" s="139" t="s">
        <v>93</v>
      </c>
      <c r="B158" s="142">
        <v>163</v>
      </c>
      <c r="C158" s="142">
        <v>60</v>
      </c>
      <c r="D158" s="143" t="s">
        <v>72</v>
      </c>
      <c r="E158" s="143" t="s">
        <v>70</v>
      </c>
      <c r="F158" s="142" t="s">
        <v>71</v>
      </c>
      <c r="G158" s="147">
        <f t="shared" si="2"/>
        <v>22.582709172343712</v>
      </c>
    </row>
    <row r="159" spans="1:7" ht="12.75">
      <c r="A159" s="139" t="s">
        <v>93</v>
      </c>
      <c r="B159" s="142">
        <v>163</v>
      </c>
      <c r="C159" s="142">
        <v>54</v>
      </c>
      <c r="D159" s="143" t="s">
        <v>70</v>
      </c>
      <c r="E159" s="143" t="s">
        <v>70</v>
      </c>
      <c r="F159" s="142" t="s">
        <v>71</v>
      </c>
      <c r="G159" s="147">
        <f t="shared" si="2"/>
        <v>20.32443825510934</v>
      </c>
    </row>
    <row r="160" spans="1:7" ht="12.75">
      <c r="A160" s="139" t="s">
        <v>93</v>
      </c>
      <c r="B160" s="142">
        <v>167</v>
      </c>
      <c r="C160" s="142">
        <v>60</v>
      </c>
      <c r="D160" s="143" t="s">
        <v>74</v>
      </c>
      <c r="E160" s="143" t="s">
        <v>70</v>
      </c>
      <c r="F160" s="142" t="s">
        <v>71</v>
      </c>
      <c r="G160" s="147">
        <f t="shared" si="2"/>
        <v>21.513858510523864</v>
      </c>
    </row>
    <row r="161" spans="1:7" ht="12.75">
      <c r="A161" s="139" t="s">
        <v>93</v>
      </c>
      <c r="B161" s="140">
        <v>168</v>
      </c>
      <c r="C161" s="140">
        <v>65</v>
      </c>
      <c r="D161" s="141" t="s">
        <v>70</v>
      </c>
      <c r="E161" s="141" t="s">
        <v>70</v>
      </c>
      <c r="F161" s="140" t="s">
        <v>71</v>
      </c>
      <c r="G161" s="147">
        <f t="shared" si="2"/>
        <v>23.030045351473927</v>
      </c>
    </row>
    <row r="162" spans="1:7" ht="12.75">
      <c r="A162" s="139" t="s">
        <v>93</v>
      </c>
      <c r="B162" s="142">
        <v>168</v>
      </c>
      <c r="C162" s="142">
        <v>55</v>
      </c>
      <c r="D162" s="143" t="s">
        <v>70</v>
      </c>
      <c r="E162" s="143" t="s">
        <v>70</v>
      </c>
      <c r="F162" s="142" t="s">
        <v>71</v>
      </c>
      <c r="G162" s="147">
        <f t="shared" si="2"/>
        <v>19.48696145124717</v>
      </c>
    </row>
    <row r="163" spans="1:7" ht="12.75">
      <c r="A163" s="139" t="s">
        <v>93</v>
      </c>
      <c r="B163" s="142">
        <v>170</v>
      </c>
      <c r="C163" s="142">
        <v>62</v>
      </c>
      <c r="D163" s="143" t="s">
        <v>72</v>
      </c>
      <c r="E163" s="143" t="s">
        <v>73</v>
      </c>
      <c r="F163" s="142" t="s">
        <v>75</v>
      </c>
      <c r="G163" s="147">
        <f t="shared" si="2"/>
        <v>21.453287197231838</v>
      </c>
    </row>
    <row r="164" spans="1:7" ht="12.75">
      <c r="A164" s="139" t="s">
        <v>93</v>
      </c>
      <c r="B164" s="142">
        <v>170</v>
      </c>
      <c r="C164" s="142">
        <v>53</v>
      </c>
      <c r="D164" s="143" t="s">
        <v>74</v>
      </c>
      <c r="E164" s="143" t="s">
        <v>70</v>
      </c>
      <c r="F164" s="142" t="s">
        <v>71</v>
      </c>
      <c r="G164" s="147">
        <f t="shared" si="2"/>
        <v>18.339100346020764</v>
      </c>
    </row>
    <row r="165" spans="1:7" ht="12.75">
      <c r="A165" s="139" t="s">
        <v>93</v>
      </c>
      <c r="B165" s="142">
        <v>170</v>
      </c>
      <c r="C165" s="142">
        <v>70</v>
      </c>
      <c r="D165" s="143" t="s">
        <v>74</v>
      </c>
      <c r="E165" s="143" t="s">
        <v>70</v>
      </c>
      <c r="F165" s="142" t="s">
        <v>71</v>
      </c>
      <c r="G165" s="147">
        <f t="shared" si="2"/>
        <v>24.221453287197235</v>
      </c>
    </row>
    <row r="166" spans="1:7" ht="12.75">
      <c r="A166" s="139" t="s">
        <v>93</v>
      </c>
      <c r="B166" s="142">
        <v>172</v>
      </c>
      <c r="C166" s="142">
        <v>74</v>
      </c>
      <c r="D166" s="143" t="s">
        <v>70</v>
      </c>
      <c r="E166" s="143" t="s">
        <v>70</v>
      </c>
      <c r="F166" s="142" t="s">
        <v>75</v>
      </c>
      <c r="G166" s="147">
        <f t="shared" si="2"/>
        <v>25.013520822065985</v>
      </c>
    </row>
    <row r="167" spans="1:7" ht="12.75">
      <c r="A167" s="139" t="s">
        <v>93</v>
      </c>
      <c r="B167" s="142">
        <v>172</v>
      </c>
      <c r="C167" s="142">
        <v>78</v>
      </c>
      <c r="D167" s="143" t="s">
        <v>72</v>
      </c>
      <c r="E167" s="143" t="s">
        <v>73</v>
      </c>
      <c r="F167" s="142" t="s">
        <v>75</v>
      </c>
      <c r="G167" s="147">
        <f t="shared" si="2"/>
        <v>26.365603028664147</v>
      </c>
    </row>
    <row r="168" spans="1:7" ht="12.75">
      <c r="A168" s="139" t="s">
        <v>93</v>
      </c>
      <c r="B168" s="142">
        <v>172</v>
      </c>
      <c r="C168" s="142">
        <v>58</v>
      </c>
      <c r="D168" s="143" t="s">
        <v>74</v>
      </c>
      <c r="E168" s="143" t="s">
        <v>70</v>
      </c>
      <c r="F168" s="142" t="s">
        <v>71</v>
      </c>
      <c r="G168" s="147">
        <f t="shared" si="2"/>
        <v>19.60519199567334</v>
      </c>
    </row>
    <row r="169" spans="1:7" ht="12.75">
      <c r="A169" s="139" t="s">
        <v>93</v>
      </c>
      <c r="B169" s="142">
        <v>172</v>
      </c>
      <c r="C169" s="142">
        <v>70</v>
      </c>
      <c r="D169" s="143" t="s">
        <v>74</v>
      </c>
      <c r="E169" s="143" t="s">
        <v>73</v>
      </c>
      <c r="F169" s="142" t="s">
        <v>75</v>
      </c>
      <c r="G169" s="147">
        <f t="shared" si="2"/>
        <v>23.661438615467823</v>
      </c>
    </row>
    <row r="170" spans="1:7" ht="12.75">
      <c r="A170" s="139" t="s">
        <v>93</v>
      </c>
      <c r="B170" s="142">
        <v>174</v>
      </c>
      <c r="C170" s="142">
        <v>65</v>
      </c>
      <c r="D170" s="143" t="s">
        <v>70</v>
      </c>
      <c r="E170" s="143" t="s">
        <v>70</v>
      </c>
      <c r="F170" s="142" t="s">
        <v>75</v>
      </c>
      <c r="G170" s="147">
        <f t="shared" si="2"/>
        <v>21.469150482230148</v>
      </c>
    </row>
    <row r="171" spans="1:7" ht="12.75">
      <c r="A171" s="139" t="s">
        <v>93</v>
      </c>
      <c r="B171" s="142">
        <v>175</v>
      </c>
      <c r="C171" s="142">
        <v>80</v>
      </c>
      <c r="D171" s="143" t="s">
        <v>70</v>
      </c>
      <c r="E171" s="143" t="s">
        <v>70</v>
      </c>
      <c r="F171" s="142" t="s">
        <v>75</v>
      </c>
      <c r="G171" s="147">
        <f t="shared" si="2"/>
        <v>26.122448979591837</v>
      </c>
    </row>
    <row r="172" spans="1:7" ht="12.75">
      <c r="A172" s="139" t="s">
        <v>93</v>
      </c>
      <c r="B172" s="142">
        <v>175</v>
      </c>
      <c r="C172" s="142">
        <v>66</v>
      </c>
      <c r="D172" s="143" t="s">
        <v>72</v>
      </c>
      <c r="E172" s="143" t="s">
        <v>70</v>
      </c>
      <c r="F172" s="142" t="s">
        <v>75</v>
      </c>
      <c r="G172" s="147">
        <f t="shared" si="2"/>
        <v>21.551020408163264</v>
      </c>
    </row>
    <row r="173" spans="1:7" ht="12.75">
      <c r="A173" s="139" t="s">
        <v>93</v>
      </c>
      <c r="B173" s="142">
        <v>176</v>
      </c>
      <c r="C173" s="142">
        <v>69</v>
      </c>
      <c r="D173" s="143" t="s">
        <v>70</v>
      </c>
      <c r="E173" s="143" t="s">
        <v>70</v>
      </c>
      <c r="F173" s="142" t="s">
        <v>75</v>
      </c>
      <c r="G173" s="147">
        <f t="shared" si="2"/>
        <v>22.275309917355372</v>
      </c>
    </row>
    <row r="174" spans="1:7" ht="12.75">
      <c r="A174" s="139" t="s">
        <v>93</v>
      </c>
      <c r="B174" s="142">
        <v>177</v>
      </c>
      <c r="C174" s="142">
        <v>75</v>
      </c>
      <c r="D174" s="143" t="s">
        <v>72</v>
      </c>
      <c r="E174" s="143" t="s">
        <v>70</v>
      </c>
      <c r="F174" s="142" t="s">
        <v>75</v>
      </c>
      <c r="G174" s="147">
        <f t="shared" si="2"/>
        <v>23.93948099205209</v>
      </c>
    </row>
    <row r="175" spans="1:7" ht="12.75">
      <c r="A175" s="139" t="s">
        <v>93</v>
      </c>
      <c r="B175" s="142">
        <v>178</v>
      </c>
      <c r="C175" s="142">
        <v>83</v>
      </c>
      <c r="D175" s="143" t="s">
        <v>70</v>
      </c>
      <c r="E175" s="143" t="s">
        <v>70</v>
      </c>
      <c r="F175" s="142" t="s">
        <v>75</v>
      </c>
      <c r="G175" s="147">
        <f t="shared" si="2"/>
        <v>26.19618735008206</v>
      </c>
    </row>
    <row r="176" spans="1:7" ht="12.75">
      <c r="A176" s="139" t="s">
        <v>93</v>
      </c>
      <c r="B176" s="142">
        <v>178</v>
      </c>
      <c r="C176" s="142">
        <v>74</v>
      </c>
      <c r="D176" s="143" t="s">
        <v>72</v>
      </c>
      <c r="E176" s="143" t="s">
        <v>70</v>
      </c>
      <c r="F176" s="142" t="s">
        <v>75</v>
      </c>
      <c r="G176" s="147">
        <f t="shared" si="2"/>
        <v>23.355636914530994</v>
      </c>
    </row>
    <row r="177" spans="1:7" ht="12.75">
      <c r="A177" s="139" t="s">
        <v>93</v>
      </c>
      <c r="B177" s="142">
        <v>178</v>
      </c>
      <c r="C177" s="142">
        <v>73</v>
      </c>
      <c r="D177" s="143" t="s">
        <v>72</v>
      </c>
      <c r="E177" s="143" t="s">
        <v>70</v>
      </c>
      <c r="F177" s="142" t="s">
        <v>75</v>
      </c>
      <c r="G177" s="147">
        <f t="shared" si="2"/>
        <v>23.04002019946976</v>
      </c>
    </row>
    <row r="178" spans="1:7" ht="12.75">
      <c r="A178" s="139" t="s">
        <v>93</v>
      </c>
      <c r="B178" s="142">
        <v>179</v>
      </c>
      <c r="C178" s="142">
        <v>65</v>
      </c>
      <c r="D178" s="143" t="s">
        <v>74</v>
      </c>
      <c r="E178" s="143" t="s">
        <v>70</v>
      </c>
      <c r="F178" s="142" t="s">
        <v>75</v>
      </c>
      <c r="G178" s="147">
        <f t="shared" si="2"/>
        <v>20.286507911738084</v>
      </c>
    </row>
    <row r="179" spans="1:7" ht="12.75">
      <c r="A179" s="139" t="s">
        <v>93</v>
      </c>
      <c r="B179" s="142">
        <v>180</v>
      </c>
      <c r="C179" s="142">
        <v>65</v>
      </c>
      <c r="D179" s="143" t="s">
        <v>72</v>
      </c>
      <c r="E179" s="143" t="s">
        <v>73</v>
      </c>
      <c r="F179" s="142" t="s">
        <v>75</v>
      </c>
      <c r="G179" s="147">
        <f t="shared" si="2"/>
        <v>20.061728395061728</v>
      </c>
    </row>
    <row r="180" spans="1:7" ht="12.75">
      <c r="A180" s="139" t="s">
        <v>93</v>
      </c>
      <c r="B180" s="142">
        <v>181</v>
      </c>
      <c r="C180" s="142">
        <v>95</v>
      </c>
      <c r="D180" s="143" t="s">
        <v>70</v>
      </c>
      <c r="E180" s="143" t="s">
        <v>70</v>
      </c>
      <c r="F180" s="142" t="s">
        <v>75</v>
      </c>
      <c r="G180" s="147">
        <f t="shared" si="2"/>
        <v>28.997893837184456</v>
      </c>
    </row>
    <row r="181" spans="1:7" ht="12.75">
      <c r="A181" s="139" t="s">
        <v>93</v>
      </c>
      <c r="B181" s="142">
        <v>181</v>
      </c>
      <c r="C181" s="142">
        <v>98</v>
      </c>
      <c r="D181" s="143" t="s">
        <v>74</v>
      </c>
      <c r="E181" s="143" t="s">
        <v>70</v>
      </c>
      <c r="F181" s="142" t="s">
        <v>75</v>
      </c>
      <c r="G181" s="147">
        <f t="shared" si="2"/>
        <v>29.913616800463966</v>
      </c>
    </row>
    <row r="182" spans="1:7" ht="12.75">
      <c r="A182" s="139" t="s">
        <v>93</v>
      </c>
      <c r="B182" s="142">
        <v>182</v>
      </c>
      <c r="C182" s="142">
        <v>63</v>
      </c>
      <c r="D182" s="143" t="s">
        <v>72</v>
      </c>
      <c r="E182" s="143" t="s">
        <v>70</v>
      </c>
      <c r="F182" s="142" t="s">
        <v>75</v>
      </c>
      <c r="G182" s="147">
        <f t="shared" si="2"/>
        <v>19.01944209636517</v>
      </c>
    </row>
    <row r="183" spans="1:7" ht="12.75">
      <c r="A183" s="139" t="s">
        <v>93</v>
      </c>
      <c r="B183" s="142">
        <v>183</v>
      </c>
      <c r="C183" s="142">
        <v>80</v>
      </c>
      <c r="D183" s="143" t="s">
        <v>72</v>
      </c>
      <c r="E183" s="143" t="s">
        <v>76</v>
      </c>
      <c r="F183" s="142" t="s">
        <v>75</v>
      </c>
      <c r="G183" s="147">
        <f t="shared" si="2"/>
        <v>23.888440980620498</v>
      </c>
    </row>
    <row r="184" spans="1:7" ht="12.75">
      <c r="A184" s="139" t="s">
        <v>93</v>
      </c>
      <c r="B184" s="142">
        <v>183</v>
      </c>
      <c r="C184" s="142">
        <v>81</v>
      </c>
      <c r="D184" s="143" t="s">
        <v>70</v>
      </c>
      <c r="E184" s="143" t="s">
        <v>70</v>
      </c>
      <c r="F184" s="142" t="s">
        <v>75</v>
      </c>
      <c r="G184" s="147">
        <f t="shared" si="2"/>
        <v>24.187046492878256</v>
      </c>
    </row>
    <row r="185" spans="1:7" ht="12.75">
      <c r="A185" s="139" t="s">
        <v>93</v>
      </c>
      <c r="B185" s="142">
        <v>183</v>
      </c>
      <c r="C185" s="142">
        <v>78</v>
      </c>
      <c r="D185" s="143" t="s">
        <v>72</v>
      </c>
      <c r="E185" s="143" t="s">
        <v>70</v>
      </c>
      <c r="F185" s="142" t="s">
        <v>75</v>
      </c>
      <c r="G185" s="147">
        <f t="shared" si="2"/>
        <v>23.291229956104985</v>
      </c>
    </row>
    <row r="186" spans="1:7" ht="12.75">
      <c r="A186" s="139" t="s">
        <v>93</v>
      </c>
      <c r="B186" s="142">
        <v>184</v>
      </c>
      <c r="C186" s="142">
        <v>69</v>
      </c>
      <c r="D186" s="143" t="s">
        <v>72</v>
      </c>
      <c r="E186" s="143" t="s">
        <v>70</v>
      </c>
      <c r="F186" s="142" t="s">
        <v>75</v>
      </c>
      <c r="G186" s="147">
        <f t="shared" si="2"/>
        <v>20.380434782608695</v>
      </c>
    </row>
    <row r="187" spans="1:7" ht="12.75">
      <c r="A187" s="139" t="s">
        <v>93</v>
      </c>
      <c r="B187" s="142">
        <v>184</v>
      </c>
      <c r="C187" s="142">
        <v>82</v>
      </c>
      <c r="D187" s="143" t="s">
        <v>72</v>
      </c>
      <c r="E187" s="143" t="s">
        <v>70</v>
      </c>
      <c r="F187" s="142" t="s">
        <v>75</v>
      </c>
      <c r="G187" s="147">
        <f t="shared" si="2"/>
        <v>24.22022684310019</v>
      </c>
    </row>
    <row r="188" spans="1:7" ht="12.75">
      <c r="A188" s="139" t="s">
        <v>93</v>
      </c>
      <c r="B188" s="142">
        <v>184</v>
      </c>
      <c r="C188" s="142">
        <v>73</v>
      </c>
      <c r="D188" s="143" t="s">
        <v>74</v>
      </c>
      <c r="E188" s="143" t="s">
        <v>70</v>
      </c>
      <c r="F188" s="142" t="s">
        <v>75</v>
      </c>
      <c r="G188" s="147">
        <f t="shared" si="2"/>
        <v>21.561909262759922</v>
      </c>
    </row>
    <row r="189" spans="1:7" ht="12.75">
      <c r="A189" s="139" t="s">
        <v>93</v>
      </c>
      <c r="B189" s="142">
        <v>186</v>
      </c>
      <c r="C189" s="142">
        <v>85</v>
      </c>
      <c r="D189" s="143" t="s">
        <v>70</v>
      </c>
      <c r="E189" s="143" t="s">
        <v>70</v>
      </c>
      <c r="F189" s="142" t="s">
        <v>75</v>
      </c>
      <c r="G189" s="147">
        <f t="shared" si="2"/>
        <v>24.56931437160365</v>
      </c>
    </row>
    <row r="190" spans="1:7" ht="12.75">
      <c r="A190" s="139" t="s">
        <v>93</v>
      </c>
      <c r="B190" s="142">
        <v>188</v>
      </c>
      <c r="C190" s="142">
        <v>74</v>
      </c>
      <c r="D190" s="143" t="s">
        <v>70</v>
      </c>
      <c r="E190" s="143" t="s">
        <v>70</v>
      </c>
      <c r="F190" s="142" t="s">
        <v>75</v>
      </c>
      <c r="G190" s="147">
        <f t="shared" si="2"/>
        <v>20.937075599818925</v>
      </c>
    </row>
    <row r="191" spans="1:7" ht="12.75">
      <c r="A191" s="139" t="s">
        <v>93</v>
      </c>
      <c r="B191" s="142">
        <v>188</v>
      </c>
      <c r="C191" s="142">
        <v>75</v>
      </c>
      <c r="D191" s="143" t="s">
        <v>72</v>
      </c>
      <c r="E191" s="143" t="s">
        <v>70</v>
      </c>
      <c r="F191" s="142" t="s">
        <v>75</v>
      </c>
      <c r="G191" s="147">
        <f t="shared" si="2"/>
        <v>21.22000905387053</v>
      </c>
    </row>
    <row r="192" spans="1:7" ht="12.75">
      <c r="A192" s="139" t="s">
        <v>93</v>
      </c>
      <c r="B192" s="142">
        <v>188</v>
      </c>
      <c r="C192" s="142">
        <v>65</v>
      </c>
      <c r="D192" s="143" t="s">
        <v>70</v>
      </c>
      <c r="E192" s="143" t="s">
        <v>70</v>
      </c>
      <c r="F192" s="142" t="s">
        <v>75</v>
      </c>
      <c r="G192" s="147">
        <f t="shared" si="2"/>
        <v>18.390674513354462</v>
      </c>
    </row>
    <row r="193" spans="1:7" ht="12.75">
      <c r="A193" s="139" t="s">
        <v>93</v>
      </c>
      <c r="B193" s="142">
        <v>190</v>
      </c>
      <c r="C193" s="142">
        <v>98</v>
      </c>
      <c r="D193" s="143" t="s">
        <v>72</v>
      </c>
      <c r="E193" s="143" t="s">
        <v>70</v>
      </c>
      <c r="F193" s="142" t="s">
        <v>75</v>
      </c>
      <c r="G193" s="147">
        <f t="shared" si="2"/>
        <v>27.146814404432135</v>
      </c>
    </row>
    <row r="194" spans="1:7" ht="12.75">
      <c r="A194" s="139" t="s">
        <v>94</v>
      </c>
      <c r="B194" s="142">
        <v>162</v>
      </c>
      <c r="C194" s="142">
        <v>63</v>
      </c>
      <c r="D194" s="139" t="s">
        <v>72</v>
      </c>
      <c r="E194" s="139" t="s">
        <v>70</v>
      </c>
      <c r="F194" s="144" t="s">
        <v>71</v>
      </c>
      <c r="G194" s="147">
        <f t="shared" si="2"/>
        <v>24.005486968449926</v>
      </c>
    </row>
    <row r="195" spans="1:7" ht="12.75">
      <c r="A195" s="139" t="s">
        <v>94</v>
      </c>
      <c r="B195" s="142">
        <v>162</v>
      </c>
      <c r="C195" s="142">
        <v>52</v>
      </c>
      <c r="D195" s="139" t="s">
        <v>70</v>
      </c>
      <c r="E195" s="139" t="s">
        <v>70</v>
      </c>
      <c r="F195" s="144" t="s">
        <v>71</v>
      </c>
      <c r="G195" s="147">
        <f aca="true" t="shared" si="3" ref="G195:G258">C195/(B195/100)^2</f>
        <v>19.81405273586343</v>
      </c>
    </row>
    <row r="196" spans="1:7" ht="12.75">
      <c r="A196" s="139" t="s">
        <v>94</v>
      </c>
      <c r="B196" s="142">
        <v>163</v>
      </c>
      <c r="C196" s="142">
        <v>55</v>
      </c>
      <c r="D196" s="139" t="s">
        <v>72</v>
      </c>
      <c r="E196" s="139" t="s">
        <v>73</v>
      </c>
      <c r="F196" s="144" t="s">
        <v>71</v>
      </c>
      <c r="G196" s="147">
        <f t="shared" si="3"/>
        <v>20.70081674131507</v>
      </c>
    </row>
    <row r="197" spans="1:7" ht="12.75">
      <c r="A197" s="139" t="s">
        <v>94</v>
      </c>
      <c r="B197" s="142">
        <v>164</v>
      </c>
      <c r="C197" s="142">
        <v>59</v>
      </c>
      <c r="D197" s="139" t="s">
        <v>72</v>
      </c>
      <c r="E197" s="139" t="s">
        <v>73</v>
      </c>
      <c r="F197" s="144" t="s">
        <v>71</v>
      </c>
      <c r="G197" s="147">
        <f t="shared" si="3"/>
        <v>21.936347412254616</v>
      </c>
    </row>
    <row r="198" spans="1:7" ht="12.75">
      <c r="A198" s="139" t="s">
        <v>94</v>
      </c>
      <c r="B198" s="142">
        <v>164</v>
      </c>
      <c r="C198" s="142">
        <v>62</v>
      </c>
      <c r="D198" s="139" t="s">
        <v>70</v>
      </c>
      <c r="E198" s="139" t="s">
        <v>70</v>
      </c>
      <c r="F198" s="144" t="s">
        <v>71</v>
      </c>
      <c r="G198" s="147">
        <f t="shared" si="3"/>
        <v>23.051754907792983</v>
      </c>
    </row>
    <row r="199" spans="1:7" ht="12.75">
      <c r="A199" s="139" t="s">
        <v>94</v>
      </c>
      <c r="B199" s="142">
        <v>165</v>
      </c>
      <c r="C199" s="142">
        <v>52</v>
      </c>
      <c r="D199" s="139" t="s">
        <v>70</v>
      </c>
      <c r="E199" s="139" t="s">
        <v>70</v>
      </c>
      <c r="F199" s="144" t="s">
        <v>71</v>
      </c>
      <c r="G199" s="147">
        <f t="shared" si="3"/>
        <v>19.100091827364558</v>
      </c>
    </row>
    <row r="200" spans="1:7" ht="12.75">
      <c r="A200" s="139" t="s">
        <v>94</v>
      </c>
      <c r="B200" s="142">
        <v>165</v>
      </c>
      <c r="C200" s="142">
        <v>55</v>
      </c>
      <c r="D200" s="139" t="s">
        <v>70</v>
      </c>
      <c r="E200" s="139" t="s">
        <v>70</v>
      </c>
      <c r="F200" s="144" t="s">
        <v>75</v>
      </c>
      <c r="G200" s="147">
        <f t="shared" si="3"/>
        <v>20.202020202020204</v>
      </c>
    </row>
    <row r="201" spans="1:7" ht="12.75">
      <c r="A201" s="139" t="s">
        <v>94</v>
      </c>
      <c r="B201" s="142">
        <v>165</v>
      </c>
      <c r="C201" s="142">
        <v>58</v>
      </c>
      <c r="D201" s="139" t="s">
        <v>72</v>
      </c>
      <c r="E201" s="139" t="s">
        <v>73</v>
      </c>
      <c r="F201" s="144" t="s">
        <v>71</v>
      </c>
      <c r="G201" s="147">
        <f t="shared" si="3"/>
        <v>21.30394857667585</v>
      </c>
    </row>
    <row r="202" spans="1:7" ht="12.75">
      <c r="A202" s="139" t="s">
        <v>94</v>
      </c>
      <c r="B202" s="142">
        <v>165</v>
      </c>
      <c r="C202" s="142">
        <v>50</v>
      </c>
      <c r="D202" s="139" t="s">
        <v>72</v>
      </c>
      <c r="E202" s="139" t="s">
        <v>70</v>
      </c>
      <c r="F202" s="144" t="s">
        <v>71</v>
      </c>
      <c r="G202" s="147">
        <f t="shared" si="3"/>
        <v>18.36547291092746</v>
      </c>
    </row>
    <row r="203" spans="1:7" ht="12.75">
      <c r="A203" s="139" t="s">
        <v>94</v>
      </c>
      <c r="B203" s="142">
        <v>167</v>
      </c>
      <c r="C203" s="142">
        <v>60</v>
      </c>
      <c r="D203" s="139" t="s">
        <v>74</v>
      </c>
      <c r="E203" s="139" t="s">
        <v>77</v>
      </c>
      <c r="F203" s="144" t="s">
        <v>75</v>
      </c>
      <c r="G203" s="147">
        <f t="shared" si="3"/>
        <v>21.513858510523864</v>
      </c>
    </row>
    <row r="204" spans="1:7" ht="12.75">
      <c r="A204" s="139" t="s">
        <v>94</v>
      </c>
      <c r="B204" s="142">
        <v>167</v>
      </c>
      <c r="C204" s="142">
        <v>57</v>
      </c>
      <c r="D204" s="139" t="s">
        <v>70</v>
      </c>
      <c r="E204" s="139" t="s">
        <v>70</v>
      </c>
      <c r="F204" s="144" t="s">
        <v>71</v>
      </c>
      <c r="G204" s="147">
        <f t="shared" si="3"/>
        <v>20.43816558499767</v>
      </c>
    </row>
    <row r="205" spans="1:7" ht="12.75">
      <c r="A205" s="139" t="s">
        <v>94</v>
      </c>
      <c r="B205" s="142">
        <v>168</v>
      </c>
      <c r="C205" s="142">
        <v>70</v>
      </c>
      <c r="D205" s="139" t="s">
        <v>70</v>
      </c>
      <c r="E205" s="139" t="s">
        <v>70</v>
      </c>
      <c r="F205" s="144" t="s">
        <v>71</v>
      </c>
      <c r="G205" s="147">
        <f t="shared" si="3"/>
        <v>24.801587301587304</v>
      </c>
    </row>
    <row r="206" spans="1:7" ht="12.75">
      <c r="A206" s="139" t="s">
        <v>94</v>
      </c>
      <c r="B206" s="142">
        <v>169</v>
      </c>
      <c r="C206" s="142">
        <v>85</v>
      </c>
      <c r="D206" s="139" t="s">
        <v>72</v>
      </c>
      <c r="E206" s="139" t="s">
        <v>73</v>
      </c>
      <c r="F206" s="144" t="s">
        <v>71</v>
      </c>
      <c r="G206" s="147">
        <f t="shared" si="3"/>
        <v>29.76086271489094</v>
      </c>
    </row>
    <row r="207" spans="1:7" ht="12.75">
      <c r="A207" s="139" t="s">
        <v>94</v>
      </c>
      <c r="B207" s="142">
        <v>170</v>
      </c>
      <c r="C207" s="142">
        <v>60</v>
      </c>
      <c r="D207" s="139" t="s">
        <v>70</v>
      </c>
      <c r="E207" s="139" t="s">
        <v>70</v>
      </c>
      <c r="F207" s="144" t="s">
        <v>71</v>
      </c>
      <c r="G207" s="147">
        <f t="shared" si="3"/>
        <v>20.761245674740486</v>
      </c>
    </row>
    <row r="208" spans="1:7" ht="12.75">
      <c r="A208" s="139" t="s">
        <v>94</v>
      </c>
      <c r="B208" s="142">
        <v>171</v>
      </c>
      <c r="C208" s="142">
        <v>60</v>
      </c>
      <c r="D208" s="139" t="s">
        <v>74</v>
      </c>
      <c r="E208" s="139" t="s">
        <v>70</v>
      </c>
      <c r="F208" s="144" t="s">
        <v>71</v>
      </c>
      <c r="G208" s="147">
        <f t="shared" si="3"/>
        <v>20.519134092541297</v>
      </c>
    </row>
    <row r="209" spans="1:7" ht="12.75">
      <c r="A209" s="139" t="s">
        <v>94</v>
      </c>
      <c r="B209" s="142">
        <v>173</v>
      </c>
      <c r="C209" s="142">
        <v>58</v>
      </c>
      <c r="D209" s="139" t="s">
        <v>72</v>
      </c>
      <c r="E209" s="139" t="s">
        <v>73</v>
      </c>
      <c r="F209" s="144" t="s">
        <v>71</v>
      </c>
      <c r="G209" s="147">
        <f t="shared" si="3"/>
        <v>19.37919743392696</v>
      </c>
    </row>
    <row r="210" spans="1:7" ht="12.75">
      <c r="A210" s="139" t="s">
        <v>94</v>
      </c>
      <c r="B210" s="142">
        <v>173</v>
      </c>
      <c r="C210" s="142">
        <v>62</v>
      </c>
      <c r="D210" s="139" t="s">
        <v>74</v>
      </c>
      <c r="E210" s="139" t="s">
        <v>76</v>
      </c>
      <c r="F210" s="144" t="s">
        <v>71</v>
      </c>
      <c r="G210" s="147">
        <f t="shared" si="3"/>
        <v>20.715693808680545</v>
      </c>
    </row>
    <row r="211" spans="1:7" ht="12.75">
      <c r="A211" s="139" t="s">
        <v>94</v>
      </c>
      <c r="B211" s="142">
        <v>174</v>
      </c>
      <c r="C211" s="142">
        <v>80</v>
      </c>
      <c r="D211" s="139" t="s">
        <v>74</v>
      </c>
      <c r="E211" s="139" t="s">
        <v>70</v>
      </c>
      <c r="F211" s="144" t="s">
        <v>75</v>
      </c>
      <c r="G211" s="147">
        <f t="shared" si="3"/>
        <v>26.42356982428326</v>
      </c>
    </row>
    <row r="212" spans="1:7" ht="12.75">
      <c r="A212" s="139" t="s">
        <v>94</v>
      </c>
      <c r="B212" s="142">
        <v>175</v>
      </c>
      <c r="C212" s="142">
        <v>76</v>
      </c>
      <c r="D212" s="139" t="s">
        <v>72</v>
      </c>
      <c r="E212" s="139" t="s">
        <v>70</v>
      </c>
      <c r="F212" s="144" t="s">
        <v>75</v>
      </c>
      <c r="G212" s="147">
        <f t="shared" si="3"/>
        <v>24.816326530612244</v>
      </c>
    </row>
    <row r="213" spans="1:7" ht="12.75">
      <c r="A213" s="139" t="s">
        <v>94</v>
      </c>
      <c r="B213" s="142">
        <v>176</v>
      </c>
      <c r="C213" s="142">
        <v>68</v>
      </c>
      <c r="D213" s="139" t="s">
        <v>74</v>
      </c>
      <c r="E213" s="139" t="s">
        <v>73</v>
      </c>
      <c r="F213" s="144" t="s">
        <v>75</v>
      </c>
      <c r="G213" s="147">
        <f t="shared" si="3"/>
        <v>21.952479338842977</v>
      </c>
    </row>
    <row r="214" spans="1:7" ht="12.75">
      <c r="A214" s="139" t="s">
        <v>94</v>
      </c>
      <c r="B214" s="142">
        <v>179</v>
      </c>
      <c r="C214" s="142">
        <v>70</v>
      </c>
      <c r="D214" s="139" t="s">
        <v>72</v>
      </c>
      <c r="E214" s="139" t="s">
        <v>70</v>
      </c>
      <c r="F214" s="144" t="s">
        <v>75</v>
      </c>
      <c r="G214" s="147">
        <f t="shared" si="3"/>
        <v>21.847008520333322</v>
      </c>
    </row>
    <row r="215" spans="1:7" ht="12.75">
      <c r="A215" s="139" t="s">
        <v>94</v>
      </c>
      <c r="B215" s="142">
        <v>179</v>
      </c>
      <c r="C215" s="142">
        <v>70</v>
      </c>
      <c r="D215" s="139" t="s">
        <v>70</v>
      </c>
      <c r="E215" s="139" t="s">
        <v>73</v>
      </c>
      <c r="F215" s="144" t="s">
        <v>75</v>
      </c>
      <c r="G215" s="147">
        <f t="shared" si="3"/>
        <v>21.847008520333322</v>
      </c>
    </row>
    <row r="216" spans="1:7" ht="12.75">
      <c r="A216" s="139" t="s">
        <v>94</v>
      </c>
      <c r="B216" s="142">
        <v>180</v>
      </c>
      <c r="C216" s="142">
        <v>70</v>
      </c>
      <c r="D216" s="139" t="s">
        <v>70</v>
      </c>
      <c r="E216" s="139" t="s">
        <v>70</v>
      </c>
      <c r="F216" s="144" t="s">
        <v>75</v>
      </c>
      <c r="G216" s="147">
        <f t="shared" si="3"/>
        <v>21.604938271604937</v>
      </c>
    </row>
    <row r="217" spans="1:7" ht="12.75">
      <c r="A217" s="139" t="s">
        <v>94</v>
      </c>
      <c r="B217" s="142">
        <v>180</v>
      </c>
      <c r="C217" s="142">
        <v>70</v>
      </c>
      <c r="D217" s="139" t="s">
        <v>74</v>
      </c>
      <c r="E217" s="139" t="s">
        <v>70</v>
      </c>
      <c r="F217" s="144" t="s">
        <v>75</v>
      </c>
      <c r="G217" s="147">
        <f t="shared" si="3"/>
        <v>21.604938271604937</v>
      </c>
    </row>
    <row r="218" spans="1:7" ht="12.75">
      <c r="A218" s="139" t="s">
        <v>94</v>
      </c>
      <c r="B218" s="142">
        <v>182</v>
      </c>
      <c r="C218" s="142">
        <v>65</v>
      </c>
      <c r="D218" s="139" t="s">
        <v>72</v>
      </c>
      <c r="E218" s="139" t="s">
        <v>70</v>
      </c>
      <c r="F218" s="144" t="s">
        <v>75</v>
      </c>
      <c r="G218" s="147">
        <f t="shared" si="3"/>
        <v>19.623233908948194</v>
      </c>
    </row>
    <row r="219" spans="1:7" ht="12.75">
      <c r="A219" s="139" t="s">
        <v>94</v>
      </c>
      <c r="B219" s="142">
        <v>182</v>
      </c>
      <c r="C219" s="142">
        <v>78</v>
      </c>
      <c r="D219" s="139" t="s">
        <v>74</v>
      </c>
      <c r="E219" s="139" t="s">
        <v>73</v>
      </c>
      <c r="F219" s="144" t="s">
        <v>75</v>
      </c>
      <c r="G219" s="147">
        <f t="shared" si="3"/>
        <v>23.54788069073783</v>
      </c>
    </row>
    <row r="220" spans="1:7" ht="12.75">
      <c r="A220" s="139" t="s">
        <v>94</v>
      </c>
      <c r="B220" s="142">
        <v>182</v>
      </c>
      <c r="C220" s="142">
        <v>90</v>
      </c>
      <c r="D220" s="139" t="s">
        <v>70</v>
      </c>
      <c r="E220" s="139" t="s">
        <v>70</v>
      </c>
      <c r="F220" s="144" t="s">
        <v>75</v>
      </c>
      <c r="G220" s="147">
        <f t="shared" si="3"/>
        <v>27.17063156623596</v>
      </c>
    </row>
    <row r="221" spans="1:7" ht="12.75">
      <c r="A221" s="139" t="s">
        <v>94</v>
      </c>
      <c r="B221" s="142">
        <v>182</v>
      </c>
      <c r="C221" s="142">
        <v>70</v>
      </c>
      <c r="D221" s="139" t="s">
        <v>70</v>
      </c>
      <c r="E221" s="139" t="s">
        <v>70</v>
      </c>
      <c r="F221" s="144" t="s">
        <v>75</v>
      </c>
      <c r="G221" s="147">
        <f t="shared" si="3"/>
        <v>21.132713440405748</v>
      </c>
    </row>
    <row r="222" spans="1:7" ht="12.75">
      <c r="A222" s="139" t="s">
        <v>94</v>
      </c>
      <c r="B222" s="142">
        <v>183</v>
      </c>
      <c r="C222" s="142">
        <v>67</v>
      </c>
      <c r="D222" s="139" t="s">
        <v>74</v>
      </c>
      <c r="E222" s="139" t="s">
        <v>70</v>
      </c>
      <c r="F222" s="144" t="s">
        <v>75</v>
      </c>
      <c r="G222" s="147">
        <f t="shared" si="3"/>
        <v>20.00656932126967</v>
      </c>
    </row>
    <row r="223" spans="1:7" ht="12.75">
      <c r="A223" s="139" t="s">
        <v>94</v>
      </c>
      <c r="B223" s="142">
        <v>183</v>
      </c>
      <c r="C223" s="142">
        <v>82</v>
      </c>
      <c r="D223" s="139" t="s">
        <v>70</v>
      </c>
      <c r="E223" s="139" t="s">
        <v>70</v>
      </c>
      <c r="F223" s="144" t="s">
        <v>75</v>
      </c>
      <c r="G223" s="147">
        <f t="shared" si="3"/>
        <v>24.48565200513601</v>
      </c>
    </row>
    <row r="224" spans="1:7" ht="12.75">
      <c r="A224" s="139" t="s">
        <v>94</v>
      </c>
      <c r="B224" s="142">
        <v>184</v>
      </c>
      <c r="C224" s="142">
        <v>78</v>
      </c>
      <c r="D224" s="139" t="s">
        <v>70</v>
      </c>
      <c r="E224" s="139" t="s">
        <v>76</v>
      </c>
      <c r="F224" s="144" t="s">
        <v>75</v>
      </c>
      <c r="G224" s="147">
        <f t="shared" si="3"/>
        <v>23.03875236294896</v>
      </c>
    </row>
    <row r="225" spans="1:7" ht="12.75">
      <c r="A225" s="139" t="s">
        <v>94</v>
      </c>
      <c r="B225" s="142">
        <v>184</v>
      </c>
      <c r="C225" s="142">
        <v>78</v>
      </c>
      <c r="D225" s="139" t="s">
        <v>70</v>
      </c>
      <c r="E225" s="139" t="s">
        <v>70</v>
      </c>
      <c r="F225" s="144" t="s">
        <v>75</v>
      </c>
      <c r="G225" s="147">
        <f t="shared" si="3"/>
        <v>23.03875236294896</v>
      </c>
    </row>
    <row r="226" spans="1:7" ht="12.75">
      <c r="A226" s="139" t="s">
        <v>94</v>
      </c>
      <c r="B226" s="142">
        <v>185</v>
      </c>
      <c r="C226" s="142">
        <v>82</v>
      </c>
      <c r="D226" s="139" t="s">
        <v>72</v>
      </c>
      <c r="E226" s="139" t="s">
        <v>70</v>
      </c>
      <c r="F226" s="144" t="s">
        <v>75</v>
      </c>
      <c r="G226" s="147">
        <f t="shared" si="3"/>
        <v>23.959094229364496</v>
      </c>
    </row>
    <row r="227" spans="1:7" ht="12.75">
      <c r="A227" s="139" t="s">
        <v>94</v>
      </c>
      <c r="B227" s="142">
        <v>188</v>
      </c>
      <c r="C227" s="142">
        <v>77</v>
      </c>
      <c r="D227" s="139" t="s">
        <v>72</v>
      </c>
      <c r="E227" s="139" t="s">
        <v>70</v>
      </c>
      <c r="F227" s="144" t="s">
        <v>75</v>
      </c>
      <c r="G227" s="147">
        <f t="shared" si="3"/>
        <v>21.785875961973744</v>
      </c>
    </row>
    <row r="228" spans="1:7" ht="12.75">
      <c r="A228" s="139" t="s">
        <v>94</v>
      </c>
      <c r="B228" s="142">
        <v>193</v>
      </c>
      <c r="C228" s="142">
        <v>83</v>
      </c>
      <c r="D228" s="139" t="s">
        <v>74</v>
      </c>
      <c r="E228" s="139" t="s">
        <v>76</v>
      </c>
      <c r="F228" s="144" t="s">
        <v>75</v>
      </c>
      <c r="G228" s="147">
        <f t="shared" si="3"/>
        <v>22.28247738194314</v>
      </c>
    </row>
    <row r="229" spans="1:7" ht="12.75">
      <c r="A229" s="139" t="s">
        <v>95</v>
      </c>
      <c r="B229" s="144">
        <v>166</v>
      </c>
      <c r="C229" s="144">
        <v>65</v>
      </c>
      <c r="D229" s="145" t="s">
        <v>70</v>
      </c>
      <c r="E229" s="145" t="s">
        <v>73</v>
      </c>
      <c r="F229" s="144" t="s">
        <v>75</v>
      </c>
      <c r="G229" s="147">
        <f t="shared" si="3"/>
        <v>23.588329220496444</v>
      </c>
    </row>
    <row r="230" spans="1:7" ht="12.75">
      <c r="A230" s="139" t="s">
        <v>95</v>
      </c>
      <c r="B230" s="144">
        <v>178</v>
      </c>
      <c r="C230" s="144">
        <v>93</v>
      </c>
      <c r="D230" s="145" t="s">
        <v>70</v>
      </c>
      <c r="E230" s="145" t="s">
        <v>70</v>
      </c>
      <c r="F230" s="144" t="s">
        <v>75</v>
      </c>
      <c r="G230" s="147">
        <f t="shared" si="3"/>
        <v>29.352354500694357</v>
      </c>
    </row>
    <row r="231" spans="1:7" ht="12.75">
      <c r="A231" s="139" t="s">
        <v>95</v>
      </c>
      <c r="B231" s="144">
        <v>179</v>
      </c>
      <c r="C231" s="144">
        <v>73</v>
      </c>
      <c r="D231" s="145" t="s">
        <v>74</v>
      </c>
      <c r="E231" s="145" t="s">
        <v>70</v>
      </c>
      <c r="F231" s="144" t="s">
        <v>75</v>
      </c>
      <c r="G231" s="147">
        <f t="shared" si="3"/>
        <v>22.783308885490467</v>
      </c>
    </row>
    <row r="232" spans="1:7" ht="12.75">
      <c r="A232" s="139" t="s">
        <v>95</v>
      </c>
      <c r="B232" s="144">
        <v>189</v>
      </c>
      <c r="C232" s="144">
        <v>95</v>
      </c>
      <c r="D232" s="145" t="s">
        <v>72</v>
      </c>
      <c r="E232" s="145" t="s">
        <v>70</v>
      </c>
      <c r="F232" s="144" t="s">
        <v>75</v>
      </c>
      <c r="G232" s="147">
        <f t="shared" si="3"/>
        <v>26.595000139973685</v>
      </c>
    </row>
    <row r="233" spans="1:7" ht="12.75">
      <c r="A233" s="139" t="s">
        <v>95</v>
      </c>
      <c r="B233" s="144">
        <v>180</v>
      </c>
      <c r="C233" s="144">
        <v>75</v>
      </c>
      <c r="D233" s="145" t="s">
        <v>70</v>
      </c>
      <c r="E233" s="145" t="s">
        <v>76</v>
      </c>
      <c r="F233" s="144" t="s">
        <v>75</v>
      </c>
      <c r="G233" s="147">
        <f t="shared" si="3"/>
        <v>23.148148148148145</v>
      </c>
    </row>
    <row r="234" spans="1:7" ht="12.75">
      <c r="A234" s="139" t="s">
        <v>95</v>
      </c>
      <c r="B234" s="144">
        <v>167</v>
      </c>
      <c r="C234" s="144">
        <v>51</v>
      </c>
      <c r="D234" s="145" t="s">
        <v>74</v>
      </c>
      <c r="E234" s="145" t="s">
        <v>70</v>
      </c>
      <c r="F234" s="144" t="s">
        <v>71</v>
      </c>
      <c r="G234" s="147">
        <f t="shared" si="3"/>
        <v>18.286779733945284</v>
      </c>
    </row>
    <row r="235" spans="1:7" ht="12.75">
      <c r="A235" s="139" t="s">
        <v>95</v>
      </c>
      <c r="B235" s="144">
        <v>188</v>
      </c>
      <c r="C235" s="144">
        <v>77</v>
      </c>
      <c r="D235" s="145" t="s">
        <v>70</v>
      </c>
      <c r="E235" s="145" t="s">
        <v>70</v>
      </c>
      <c r="F235" s="144" t="s">
        <v>75</v>
      </c>
      <c r="G235" s="147">
        <f t="shared" si="3"/>
        <v>21.785875961973744</v>
      </c>
    </row>
    <row r="236" spans="1:7" ht="12.75">
      <c r="A236" s="139" t="s">
        <v>95</v>
      </c>
      <c r="B236" s="144">
        <v>165</v>
      </c>
      <c r="C236" s="144">
        <v>53</v>
      </c>
      <c r="D236" s="145" t="s">
        <v>72</v>
      </c>
      <c r="E236" s="145" t="s">
        <v>73</v>
      </c>
      <c r="F236" s="144" t="s">
        <v>71</v>
      </c>
      <c r="G236" s="147">
        <f t="shared" si="3"/>
        <v>19.467401285583104</v>
      </c>
    </row>
    <row r="237" spans="1:7" ht="12.75">
      <c r="A237" s="139" t="s">
        <v>95</v>
      </c>
      <c r="B237" s="144">
        <v>160</v>
      </c>
      <c r="C237" s="144">
        <v>54</v>
      </c>
      <c r="D237" s="145" t="s">
        <v>74</v>
      </c>
      <c r="E237" s="145" t="s">
        <v>70</v>
      </c>
      <c r="F237" s="144" t="s">
        <v>71</v>
      </c>
      <c r="G237" s="147">
        <f t="shared" si="3"/>
        <v>21.093749999999996</v>
      </c>
    </row>
    <row r="238" spans="1:7" ht="12.75">
      <c r="A238" s="139" t="s">
        <v>95</v>
      </c>
      <c r="B238" s="144">
        <v>173</v>
      </c>
      <c r="C238" s="144">
        <v>77</v>
      </c>
      <c r="D238" s="145" t="s">
        <v>72</v>
      </c>
      <c r="E238" s="145" t="s">
        <v>70</v>
      </c>
      <c r="F238" s="144" t="s">
        <v>75</v>
      </c>
      <c r="G238" s="147">
        <f t="shared" si="3"/>
        <v>25.727555214006482</v>
      </c>
    </row>
    <row r="239" spans="1:7" ht="12.75">
      <c r="A239" s="139" t="s">
        <v>95</v>
      </c>
      <c r="B239" s="144">
        <v>183</v>
      </c>
      <c r="C239" s="144">
        <v>77</v>
      </c>
      <c r="D239" s="145" t="s">
        <v>74</v>
      </c>
      <c r="E239" s="145" t="s">
        <v>70</v>
      </c>
      <c r="F239" s="144" t="s">
        <v>75</v>
      </c>
      <c r="G239" s="147">
        <f t="shared" si="3"/>
        <v>22.99262444384723</v>
      </c>
    </row>
    <row r="240" spans="1:7" ht="12.75">
      <c r="A240" s="139" t="s">
        <v>95</v>
      </c>
      <c r="B240" s="144">
        <v>161</v>
      </c>
      <c r="C240" s="144">
        <v>56</v>
      </c>
      <c r="D240" s="145" t="s">
        <v>74</v>
      </c>
      <c r="E240" s="145" t="s">
        <v>70</v>
      </c>
      <c r="F240" s="144" t="s">
        <v>71</v>
      </c>
      <c r="G240" s="147">
        <f t="shared" si="3"/>
        <v>21.60410477990818</v>
      </c>
    </row>
    <row r="241" spans="1:7" ht="12.75">
      <c r="A241" s="139" t="s">
        <v>95</v>
      </c>
      <c r="B241" s="144">
        <v>173</v>
      </c>
      <c r="C241" s="144">
        <v>70</v>
      </c>
      <c r="D241" s="145" t="s">
        <v>72</v>
      </c>
      <c r="E241" s="145" t="s">
        <v>70</v>
      </c>
      <c r="F241" s="144" t="s">
        <v>75</v>
      </c>
      <c r="G241" s="147">
        <f t="shared" si="3"/>
        <v>23.38868655818771</v>
      </c>
    </row>
    <row r="242" spans="1:7" ht="12.75">
      <c r="A242" s="139" t="s">
        <v>95</v>
      </c>
      <c r="B242" s="144">
        <v>188</v>
      </c>
      <c r="C242" s="144">
        <v>83</v>
      </c>
      <c r="D242" s="145" t="s">
        <v>74</v>
      </c>
      <c r="E242" s="145" t="s">
        <v>70</v>
      </c>
      <c r="F242" s="144" t="s">
        <v>75</v>
      </c>
      <c r="G242" s="147">
        <f t="shared" si="3"/>
        <v>23.48347668628339</v>
      </c>
    </row>
    <row r="243" spans="1:7" ht="12.75">
      <c r="A243" s="139" t="s">
        <v>95</v>
      </c>
      <c r="B243" s="144">
        <v>169</v>
      </c>
      <c r="C243" s="144">
        <v>58</v>
      </c>
      <c r="D243" s="145" t="s">
        <v>70</v>
      </c>
      <c r="E243" s="145" t="s">
        <v>70</v>
      </c>
      <c r="F243" s="144" t="s">
        <v>71</v>
      </c>
      <c r="G243" s="147">
        <f t="shared" si="3"/>
        <v>20.307412205454995</v>
      </c>
    </row>
    <row r="244" spans="1:7" ht="12.75">
      <c r="A244" s="139" t="s">
        <v>95</v>
      </c>
      <c r="B244" s="144">
        <v>166</v>
      </c>
      <c r="C244" s="144">
        <v>62</v>
      </c>
      <c r="D244" s="145" t="s">
        <v>70</v>
      </c>
      <c r="E244" s="145" t="s">
        <v>70</v>
      </c>
      <c r="F244" s="144" t="s">
        <v>71</v>
      </c>
      <c r="G244" s="147">
        <f t="shared" si="3"/>
        <v>22.49963710262738</v>
      </c>
    </row>
    <row r="245" spans="1:7" ht="12.75">
      <c r="A245" s="139" t="s">
        <v>95</v>
      </c>
      <c r="B245" s="144">
        <v>161</v>
      </c>
      <c r="C245" s="144">
        <v>57</v>
      </c>
      <c r="D245" s="145" t="s">
        <v>70</v>
      </c>
      <c r="E245" s="145" t="s">
        <v>70</v>
      </c>
      <c r="F245" s="144" t="s">
        <v>71</v>
      </c>
      <c r="G245" s="147">
        <f t="shared" si="3"/>
        <v>21.98989236526368</v>
      </c>
    </row>
    <row r="246" spans="1:7" ht="12.75">
      <c r="A246" s="139" t="s">
        <v>95</v>
      </c>
      <c r="B246" s="144">
        <v>160</v>
      </c>
      <c r="C246" s="144">
        <v>77</v>
      </c>
      <c r="D246" s="145" t="s">
        <v>72</v>
      </c>
      <c r="E246" s="145" t="s">
        <v>70</v>
      </c>
      <c r="F246" s="144" t="s">
        <v>71</v>
      </c>
      <c r="G246" s="147">
        <f t="shared" si="3"/>
        <v>30.078124999999993</v>
      </c>
    </row>
    <row r="247" spans="1:7" ht="12.75">
      <c r="A247" s="139" t="s">
        <v>95</v>
      </c>
      <c r="B247" s="144">
        <v>165</v>
      </c>
      <c r="C247" s="144">
        <v>66</v>
      </c>
      <c r="D247" s="145" t="s">
        <v>70</v>
      </c>
      <c r="E247" s="145" t="s">
        <v>73</v>
      </c>
      <c r="F247" s="144" t="s">
        <v>71</v>
      </c>
      <c r="G247" s="147">
        <f t="shared" si="3"/>
        <v>24.242424242424246</v>
      </c>
    </row>
    <row r="248" spans="1:7" ht="12.75">
      <c r="A248" s="139" t="s">
        <v>95</v>
      </c>
      <c r="B248" s="144">
        <v>161</v>
      </c>
      <c r="C248" s="144">
        <v>49</v>
      </c>
      <c r="D248" s="145" t="s">
        <v>72</v>
      </c>
      <c r="E248" s="145" t="s">
        <v>70</v>
      </c>
      <c r="F248" s="144" t="s">
        <v>71</v>
      </c>
      <c r="G248" s="147">
        <f t="shared" si="3"/>
        <v>18.90359168241966</v>
      </c>
    </row>
    <row r="249" spans="1:7" ht="12.75">
      <c r="A249" s="139" t="s">
        <v>95</v>
      </c>
      <c r="B249" s="144">
        <v>175</v>
      </c>
      <c r="C249" s="144">
        <v>60</v>
      </c>
      <c r="D249" s="145" t="s">
        <v>70</v>
      </c>
      <c r="E249" s="145" t="s">
        <v>70</v>
      </c>
      <c r="F249" s="144" t="s">
        <v>71</v>
      </c>
      <c r="G249" s="147">
        <f t="shared" si="3"/>
        <v>19.591836734693878</v>
      </c>
    </row>
    <row r="250" spans="1:7" ht="12.75">
      <c r="A250" s="139" t="s">
        <v>95</v>
      </c>
      <c r="B250" s="144">
        <v>166</v>
      </c>
      <c r="C250" s="144">
        <v>47</v>
      </c>
      <c r="D250" s="145" t="s">
        <v>74</v>
      </c>
      <c r="E250" s="145" t="s">
        <v>73</v>
      </c>
      <c r="F250" s="144" t="s">
        <v>71</v>
      </c>
      <c r="G250" s="147">
        <f t="shared" si="3"/>
        <v>17.056176513282043</v>
      </c>
    </row>
    <row r="251" spans="1:7" ht="12.75">
      <c r="A251" s="139" t="s">
        <v>95</v>
      </c>
      <c r="B251" s="144">
        <v>173</v>
      </c>
      <c r="C251" s="144">
        <v>60</v>
      </c>
      <c r="D251" s="145" t="s">
        <v>70</v>
      </c>
      <c r="E251" s="145" t="s">
        <v>70</v>
      </c>
      <c r="F251" s="144" t="s">
        <v>71</v>
      </c>
      <c r="G251" s="147">
        <f t="shared" si="3"/>
        <v>20.04744562130375</v>
      </c>
    </row>
    <row r="252" spans="1:7" ht="12.75">
      <c r="A252" s="139" t="s">
        <v>95</v>
      </c>
      <c r="B252" s="144">
        <v>166</v>
      </c>
      <c r="C252" s="144">
        <v>56</v>
      </c>
      <c r="D252" s="145" t="s">
        <v>70</v>
      </c>
      <c r="E252" s="145" t="s">
        <v>70</v>
      </c>
      <c r="F252" s="144" t="s">
        <v>71</v>
      </c>
      <c r="G252" s="147">
        <f t="shared" si="3"/>
        <v>20.322252866889244</v>
      </c>
    </row>
    <row r="253" spans="1:7" ht="12.75">
      <c r="A253" s="139" t="s">
        <v>95</v>
      </c>
      <c r="B253" s="144">
        <v>163</v>
      </c>
      <c r="C253" s="144">
        <v>65</v>
      </c>
      <c r="D253" s="145" t="s">
        <v>72</v>
      </c>
      <c r="E253" s="145" t="s">
        <v>70</v>
      </c>
      <c r="F253" s="144" t="s">
        <v>71</v>
      </c>
      <c r="G253" s="147">
        <f t="shared" si="3"/>
        <v>24.46460160337235</v>
      </c>
    </row>
    <row r="254" spans="1:7" ht="12.75">
      <c r="A254" s="139" t="s">
        <v>95</v>
      </c>
      <c r="B254" s="144">
        <v>173</v>
      </c>
      <c r="C254" s="144">
        <v>56</v>
      </c>
      <c r="D254" s="145" t="s">
        <v>72</v>
      </c>
      <c r="E254" s="145" t="s">
        <v>73</v>
      </c>
      <c r="F254" s="144" t="s">
        <v>71</v>
      </c>
      <c r="G254" s="147">
        <f t="shared" si="3"/>
        <v>18.710949246550168</v>
      </c>
    </row>
    <row r="255" spans="1:7" ht="12.75">
      <c r="A255" s="139" t="s">
        <v>95</v>
      </c>
      <c r="B255" s="144">
        <v>182</v>
      </c>
      <c r="C255" s="144">
        <v>74</v>
      </c>
      <c r="D255" s="145" t="s">
        <v>74</v>
      </c>
      <c r="E255" s="145" t="s">
        <v>70</v>
      </c>
      <c r="F255" s="144" t="s">
        <v>75</v>
      </c>
      <c r="G255" s="147">
        <f t="shared" si="3"/>
        <v>22.34029706557179</v>
      </c>
    </row>
    <row r="256" spans="1:7" ht="12.75">
      <c r="A256" s="139" t="s">
        <v>95</v>
      </c>
      <c r="B256" s="144">
        <v>175</v>
      </c>
      <c r="C256" s="144">
        <v>67</v>
      </c>
      <c r="D256" s="145" t="s">
        <v>70</v>
      </c>
      <c r="E256" s="145" t="s">
        <v>76</v>
      </c>
      <c r="F256" s="144" t="s">
        <v>75</v>
      </c>
      <c r="G256" s="147">
        <f t="shared" si="3"/>
        <v>21.877551020408163</v>
      </c>
    </row>
    <row r="257" spans="1:7" ht="12.75">
      <c r="A257" s="139" t="s">
        <v>95</v>
      </c>
      <c r="B257" s="144">
        <v>170</v>
      </c>
      <c r="C257" s="144">
        <v>57</v>
      </c>
      <c r="D257" s="145" t="s">
        <v>72</v>
      </c>
      <c r="E257" s="145" t="s">
        <v>73</v>
      </c>
      <c r="F257" s="144" t="s">
        <v>71</v>
      </c>
      <c r="G257" s="147">
        <f t="shared" si="3"/>
        <v>19.723183391003463</v>
      </c>
    </row>
    <row r="258" spans="1:7" ht="12.75">
      <c r="A258" s="139" t="s">
        <v>95</v>
      </c>
      <c r="B258" s="144">
        <v>185</v>
      </c>
      <c r="C258" s="144">
        <v>82</v>
      </c>
      <c r="D258" s="145" t="s">
        <v>70</v>
      </c>
      <c r="E258" s="145" t="s">
        <v>70</v>
      </c>
      <c r="F258" s="144" t="s">
        <v>75</v>
      </c>
      <c r="G258" s="147">
        <f t="shared" si="3"/>
        <v>23.959094229364496</v>
      </c>
    </row>
    <row r="259" spans="1:7" ht="12.75">
      <c r="A259" s="139" t="s">
        <v>95</v>
      </c>
      <c r="B259" s="144">
        <v>169</v>
      </c>
      <c r="C259" s="144">
        <v>52</v>
      </c>
      <c r="D259" s="145" t="s">
        <v>70</v>
      </c>
      <c r="E259" s="145" t="s">
        <v>73</v>
      </c>
      <c r="F259" s="144" t="s">
        <v>71</v>
      </c>
      <c r="G259" s="147">
        <f aca="true" t="shared" si="4" ref="G259:G322">C259/(B259/100)^2</f>
        <v>18.20664542558034</v>
      </c>
    </row>
    <row r="260" spans="1:7" ht="12.75">
      <c r="A260" s="139" t="s">
        <v>95</v>
      </c>
      <c r="B260" s="144">
        <v>157</v>
      </c>
      <c r="C260" s="144">
        <v>69</v>
      </c>
      <c r="D260" s="145" t="s">
        <v>74</v>
      </c>
      <c r="E260" s="145" t="s">
        <v>76</v>
      </c>
      <c r="F260" s="144" t="s">
        <v>75</v>
      </c>
      <c r="G260" s="147">
        <f t="shared" si="4"/>
        <v>27.993022029291247</v>
      </c>
    </row>
    <row r="261" spans="1:7" ht="12.75">
      <c r="A261" s="139" t="s">
        <v>95</v>
      </c>
      <c r="B261" s="144">
        <v>187</v>
      </c>
      <c r="C261" s="144">
        <v>71</v>
      </c>
      <c r="D261" s="145" t="s">
        <v>70</v>
      </c>
      <c r="E261" s="145" t="s">
        <v>70</v>
      </c>
      <c r="F261" s="144" t="s">
        <v>75</v>
      </c>
      <c r="G261" s="147">
        <f t="shared" si="4"/>
        <v>20.303697560696612</v>
      </c>
    </row>
    <row r="262" spans="1:7" ht="12.75">
      <c r="A262" s="139" t="s">
        <v>95</v>
      </c>
      <c r="B262" s="144">
        <v>182</v>
      </c>
      <c r="C262" s="144">
        <v>75</v>
      </c>
      <c r="D262" s="145" t="s">
        <v>74</v>
      </c>
      <c r="E262" s="145" t="s">
        <v>70</v>
      </c>
      <c r="F262" s="144" t="s">
        <v>75</v>
      </c>
      <c r="G262" s="147">
        <f t="shared" si="4"/>
        <v>22.6421929718633</v>
      </c>
    </row>
    <row r="263" spans="1:7" ht="12.75">
      <c r="A263" s="139" t="s">
        <v>95</v>
      </c>
      <c r="B263" s="144">
        <v>190</v>
      </c>
      <c r="C263" s="144">
        <v>92</v>
      </c>
      <c r="D263" s="145" t="s">
        <v>74</v>
      </c>
      <c r="E263" s="145" t="s">
        <v>73</v>
      </c>
      <c r="F263" s="144" t="s">
        <v>75</v>
      </c>
      <c r="G263" s="147">
        <f t="shared" si="4"/>
        <v>25.48476454293629</v>
      </c>
    </row>
    <row r="264" spans="1:7" ht="12.75">
      <c r="A264" s="139" t="s">
        <v>95</v>
      </c>
      <c r="B264" s="144">
        <v>164</v>
      </c>
      <c r="C264" s="144">
        <v>57</v>
      </c>
      <c r="D264" s="145" t="s">
        <v>72</v>
      </c>
      <c r="E264" s="145" t="s">
        <v>73</v>
      </c>
      <c r="F264" s="144" t="s">
        <v>71</v>
      </c>
      <c r="G264" s="147">
        <f t="shared" si="4"/>
        <v>21.192742415229034</v>
      </c>
    </row>
    <row r="265" spans="1:7" ht="12.75">
      <c r="A265" s="139" t="s">
        <v>95</v>
      </c>
      <c r="B265" s="144">
        <v>168</v>
      </c>
      <c r="C265" s="144">
        <v>55</v>
      </c>
      <c r="D265" s="145" t="s">
        <v>72</v>
      </c>
      <c r="E265" s="145" t="s">
        <v>73</v>
      </c>
      <c r="F265" s="144" t="s">
        <v>71</v>
      </c>
      <c r="G265" s="147">
        <f t="shared" si="4"/>
        <v>19.48696145124717</v>
      </c>
    </row>
    <row r="266" spans="1:7" ht="12.75">
      <c r="A266" s="139" t="s">
        <v>95</v>
      </c>
      <c r="B266" s="144">
        <v>173</v>
      </c>
      <c r="C266" s="144">
        <v>55</v>
      </c>
      <c r="D266" s="145" t="s">
        <v>74</v>
      </c>
      <c r="E266" s="145" t="s">
        <v>70</v>
      </c>
      <c r="F266" s="144" t="s">
        <v>71</v>
      </c>
      <c r="G266" s="147">
        <f t="shared" si="4"/>
        <v>18.376825152861773</v>
      </c>
    </row>
    <row r="267" spans="1:7" ht="12.75">
      <c r="A267" s="139" t="s">
        <v>95</v>
      </c>
      <c r="B267" s="144">
        <v>163</v>
      </c>
      <c r="C267" s="144">
        <v>55</v>
      </c>
      <c r="D267" s="145" t="s">
        <v>72</v>
      </c>
      <c r="E267" s="145" t="s">
        <v>73</v>
      </c>
      <c r="F267" s="144" t="s">
        <v>71</v>
      </c>
      <c r="G267" s="147">
        <f t="shared" si="4"/>
        <v>20.70081674131507</v>
      </c>
    </row>
    <row r="268" spans="1:7" ht="12.75">
      <c r="A268" s="139" t="s">
        <v>95</v>
      </c>
      <c r="B268" s="144">
        <v>180</v>
      </c>
      <c r="C268" s="144">
        <v>100</v>
      </c>
      <c r="D268" s="145" t="s">
        <v>70</v>
      </c>
      <c r="E268" s="145" t="s">
        <v>70</v>
      </c>
      <c r="F268" s="144" t="s">
        <v>75</v>
      </c>
      <c r="G268" s="147">
        <f t="shared" si="4"/>
        <v>30.864197530864196</v>
      </c>
    </row>
    <row r="269" spans="1:7" ht="12.75">
      <c r="A269" s="139" t="s">
        <v>95</v>
      </c>
      <c r="B269" s="144">
        <v>170</v>
      </c>
      <c r="C269" s="144">
        <v>51</v>
      </c>
      <c r="D269" s="145" t="s">
        <v>72</v>
      </c>
      <c r="E269" s="145" t="s">
        <v>70</v>
      </c>
      <c r="F269" s="144" t="s">
        <v>71</v>
      </c>
      <c r="G269" s="147">
        <f t="shared" si="4"/>
        <v>17.647058823529413</v>
      </c>
    </row>
    <row r="270" spans="1:7" ht="12.75">
      <c r="A270" s="139" t="s">
        <v>95</v>
      </c>
      <c r="B270" s="144">
        <v>170</v>
      </c>
      <c r="C270" s="144">
        <v>78</v>
      </c>
      <c r="D270" s="145" t="s">
        <v>70</v>
      </c>
      <c r="E270" s="145" t="s">
        <v>70</v>
      </c>
      <c r="F270" s="144" t="s">
        <v>75</v>
      </c>
      <c r="G270" s="147">
        <f t="shared" si="4"/>
        <v>26.989619377162633</v>
      </c>
    </row>
    <row r="271" spans="1:7" ht="12.75">
      <c r="A271" s="139" t="s">
        <v>95</v>
      </c>
      <c r="B271" s="144">
        <v>178</v>
      </c>
      <c r="C271" s="144">
        <v>90</v>
      </c>
      <c r="D271" s="145" t="s">
        <v>70</v>
      </c>
      <c r="E271" s="145" t="s">
        <v>70</v>
      </c>
      <c r="F271" s="144" t="s">
        <v>71</v>
      </c>
      <c r="G271" s="147">
        <f t="shared" si="4"/>
        <v>28.40550435551067</v>
      </c>
    </row>
    <row r="272" spans="1:7" ht="12.75">
      <c r="A272" s="139" t="s">
        <v>95</v>
      </c>
      <c r="B272" s="144">
        <v>176</v>
      </c>
      <c r="C272" s="144">
        <v>65</v>
      </c>
      <c r="D272" s="145" t="s">
        <v>72</v>
      </c>
      <c r="E272" s="145" t="s">
        <v>70</v>
      </c>
      <c r="F272" s="144" t="s">
        <v>75</v>
      </c>
      <c r="G272" s="147">
        <f t="shared" si="4"/>
        <v>20.983987603305785</v>
      </c>
    </row>
    <row r="273" spans="1:7" ht="12.75">
      <c r="A273" s="139" t="s">
        <v>95</v>
      </c>
      <c r="B273" s="144">
        <v>180</v>
      </c>
      <c r="C273" s="144">
        <v>80</v>
      </c>
      <c r="D273" s="145" t="s">
        <v>70</v>
      </c>
      <c r="E273" s="145" t="s">
        <v>70</v>
      </c>
      <c r="F273" s="144" t="s">
        <v>75</v>
      </c>
      <c r="G273" s="147">
        <f t="shared" si="4"/>
        <v>24.691358024691358</v>
      </c>
    </row>
    <row r="274" spans="1:7" ht="12.75">
      <c r="A274" s="139" t="s">
        <v>95</v>
      </c>
      <c r="B274" s="144">
        <v>187</v>
      </c>
      <c r="C274" s="144">
        <v>74</v>
      </c>
      <c r="D274" s="145" t="s">
        <v>70</v>
      </c>
      <c r="E274" s="145" t="s">
        <v>76</v>
      </c>
      <c r="F274" s="144" t="s">
        <v>75</v>
      </c>
      <c r="G274" s="147">
        <f t="shared" si="4"/>
        <v>21.161600274528865</v>
      </c>
    </row>
    <row r="275" spans="1:7" ht="12.75">
      <c r="A275" s="139" t="s">
        <v>96</v>
      </c>
      <c r="B275" s="144">
        <v>151</v>
      </c>
      <c r="C275" s="144">
        <v>45</v>
      </c>
      <c r="D275" s="146" t="s">
        <v>70</v>
      </c>
      <c r="E275" s="146" t="s">
        <v>70</v>
      </c>
      <c r="F275" s="144" t="s">
        <v>71</v>
      </c>
      <c r="G275" s="147">
        <f t="shared" si="4"/>
        <v>19.735976492259113</v>
      </c>
    </row>
    <row r="276" spans="1:7" ht="12.75">
      <c r="A276" s="139" t="s">
        <v>96</v>
      </c>
      <c r="B276" s="144">
        <v>160</v>
      </c>
      <c r="C276" s="144">
        <v>51</v>
      </c>
      <c r="D276" s="146" t="s">
        <v>72</v>
      </c>
      <c r="E276" s="146" t="s">
        <v>70</v>
      </c>
      <c r="F276" s="144" t="s">
        <v>71</v>
      </c>
      <c r="G276" s="147">
        <f t="shared" si="4"/>
        <v>19.921874999999996</v>
      </c>
    </row>
    <row r="277" spans="1:7" ht="12.75">
      <c r="A277" s="139" t="s">
        <v>96</v>
      </c>
      <c r="B277" s="144">
        <v>160</v>
      </c>
      <c r="C277" s="144">
        <v>50</v>
      </c>
      <c r="D277" s="146" t="s">
        <v>70</v>
      </c>
      <c r="E277" s="146" t="s">
        <v>76</v>
      </c>
      <c r="F277" s="144" t="s">
        <v>71</v>
      </c>
      <c r="G277" s="147">
        <f t="shared" si="4"/>
        <v>19.531249999999996</v>
      </c>
    </row>
    <row r="278" spans="1:7" ht="12.75">
      <c r="A278" s="139" t="s">
        <v>96</v>
      </c>
      <c r="B278" s="144">
        <v>163</v>
      </c>
      <c r="C278" s="144">
        <v>58</v>
      </c>
      <c r="D278" s="146" t="s">
        <v>70</v>
      </c>
      <c r="E278" s="146" t="s">
        <v>70</v>
      </c>
      <c r="F278" s="144" t="s">
        <v>71</v>
      </c>
      <c r="G278" s="147">
        <f t="shared" si="4"/>
        <v>21.829952199932254</v>
      </c>
    </row>
    <row r="279" spans="1:7" ht="12.75">
      <c r="A279" s="139" t="s">
        <v>96</v>
      </c>
      <c r="B279" s="144">
        <v>163</v>
      </c>
      <c r="C279" s="144">
        <v>56</v>
      </c>
      <c r="D279" s="146" t="s">
        <v>70</v>
      </c>
      <c r="E279" s="146" t="s">
        <v>70</v>
      </c>
      <c r="F279" s="144" t="s">
        <v>71</v>
      </c>
      <c r="G279" s="147">
        <f t="shared" si="4"/>
        <v>21.077195227520797</v>
      </c>
    </row>
    <row r="280" spans="1:7" ht="12.75">
      <c r="A280" s="139" t="s">
        <v>96</v>
      </c>
      <c r="B280" s="144">
        <v>163</v>
      </c>
      <c r="C280" s="144">
        <v>56</v>
      </c>
      <c r="D280" s="146" t="s">
        <v>70</v>
      </c>
      <c r="E280" s="146" t="s">
        <v>70</v>
      </c>
      <c r="F280" s="144" t="s">
        <v>71</v>
      </c>
      <c r="G280" s="147">
        <f t="shared" si="4"/>
        <v>21.077195227520797</v>
      </c>
    </row>
    <row r="281" spans="1:7" ht="12.75">
      <c r="A281" s="139" t="s">
        <v>96</v>
      </c>
      <c r="B281" s="144">
        <v>163</v>
      </c>
      <c r="C281" s="144">
        <v>50</v>
      </c>
      <c r="D281" s="146" t="s">
        <v>72</v>
      </c>
      <c r="E281" s="146" t="s">
        <v>70</v>
      </c>
      <c r="F281" s="144" t="s">
        <v>71</v>
      </c>
      <c r="G281" s="147">
        <f t="shared" si="4"/>
        <v>18.818924310286427</v>
      </c>
    </row>
    <row r="282" spans="1:7" ht="12.75">
      <c r="A282" s="139" t="s">
        <v>96</v>
      </c>
      <c r="B282" s="144">
        <v>163</v>
      </c>
      <c r="C282" s="144">
        <v>58</v>
      </c>
      <c r="D282" s="146" t="s">
        <v>74</v>
      </c>
      <c r="E282" s="146" t="s">
        <v>73</v>
      </c>
      <c r="F282" s="144" t="s">
        <v>71</v>
      </c>
      <c r="G282" s="147">
        <f t="shared" si="4"/>
        <v>21.829952199932254</v>
      </c>
    </row>
    <row r="283" spans="1:7" ht="12.75">
      <c r="A283" s="139" t="s">
        <v>96</v>
      </c>
      <c r="B283" s="144">
        <v>166</v>
      </c>
      <c r="C283" s="144">
        <v>56</v>
      </c>
      <c r="D283" s="146" t="s">
        <v>70</v>
      </c>
      <c r="E283" s="146" t="s">
        <v>73</v>
      </c>
      <c r="F283" s="144" t="s">
        <v>71</v>
      </c>
      <c r="G283" s="147">
        <f t="shared" si="4"/>
        <v>20.322252866889244</v>
      </c>
    </row>
    <row r="284" spans="1:7" ht="12.75">
      <c r="A284" s="139" t="s">
        <v>96</v>
      </c>
      <c r="B284" s="144">
        <v>166</v>
      </c>
      <c r="C284" s="144">
        <v>61</v>
      </c>
      <c r="D284" s="146" t="s">
        <v>70</v>
      </c>
      <c r="E284" s="146" t="s">
        <v>70</v>
      </c>
      <c r="F284" s="144" t="s">
        <v>75</v>
      </c>
      <c r="G284" s="147">
        <f t="shared" si="4"/>
        <v>22.136739730004358</v>
      </c>
    </row>
    <row r="285" spans="1:7" ht="12.75">
      <c r="A285" s="139" t="s">
        <v>96</v>
      </c>
      <c r="B285" s="144">
        <v>167</v>
      </c>
      <c r="C285" s="144">
        <v>68</v>
      </c>
      <c r="D285" s="146" t="s">
        <v>74</v>
      </c>
      <c r="E285" s="146" t="s">
        <v>70</v>
      </c>
      <c r="F285" s="144" t="s">
        <v>71</v>
      </c>
      <c r="G285" s="147">
        <f t="shared" si="4"/>
        <v>24.38237297859371</v>
      </c>
    </row>
    <row r="286" spans="1:7" ht="12.75">
      <c r="A286" s="139" t="s">
        <v>96</v>
      </c>
      <c r="B286" s="144">
        <v>167</v>
      </c>
      <c r="C286" s="144">
        <v>50</v>
      </c>
      <c r="D286" s="146" t="s">
        <v>74</v>
      </c>
      <c r="E286" s="146" t="s">
        <v>70</v>
      </c>
      <c r="F286" s="144" t="s">
        <v>71</v>
      </c>
      <c r="G286" s="147">
        <f t="shared" si="4"/>
        <v>17.92821542543655</v>
      </c>
    </row>
    <row r="287" spans="1:7" ht="12.75">
      <c r="A287" s="139" t="s">
        <v>96</v>
      </c>
      <c r="B287" s="144">
        <v>168</v>
      </c>
      <c r="C287" s="144">
        <v>52</v>
      </c>
      <c r="D287" s="146" t="s">
        <v>72</v>
      </c>
      <c r="E287" s="146" t="s">
        <v>73</v>
      </c>
      <c r="F287" s="144" t="s">
        <v>71</v>
      </c>
      <c r="G287" s="147">
        <f t="shared" si="4"/>
        <v>18.42403628117914</v>
      </c>
    </row>
    <row r="288" spans="1:7" ht="12.75">
      <c r="A288" s="139" t="s">
        <v>96</v>
      </c>
      <c r="B288" s="144">
        <v>168</v>
      </c>
      <c r="C288" s="144">
        <v>55</v>
      </c>
      <c r="D288" s="146" t="s">
        <v>72</v>
      </c>
      <c r="E288" s="146" t="s">
        <v>70</v>
      </c>
      <c r="F288" s="144" t="s">
        <v>71</v>
      </c>
      <c r="G288" s="147">
        <f t="shared" si="4"/>
        <v>19.48696145124717</v>
      </c>
    </row>
    <row r="289" spans="1:7" ht="12.75">
      <c r="A289" s="139" t="s">
        <v>96</v>
      </c>
      <c r="B289" s="144">
        <v>168</v>
      </c>
      <c r="C289" s="144">
        <v>60</v>
      </c>
      <c r="D289" s="146" t="s">
        <v>70</v>
      </c>
      <c r="E289" s="146" t="s">
        <v>77</v>
      </c>
      <c r="F289" s="144" t="s">
        <v>71</v>
      </c>
      <c r="G289" s="147">
        <f t="shared" si="4"/>
        <v>21.258503401360546</v>
      </c>
    </row>
    <row r="290" spans="1:7" ht="12.75">
      <c r="A290" s="139" t="s">
        <v>96</v>
      </c>
      <c r="B290" s="144">
        <v>168</v>
      </c>
      <c r="C290" s="144">
        <v>72</v>
      </c>
      <c r="D290" s="146" t="s">
        <v>70</v>
      </c>
      <c r="E290" s="146" t="s">
        <v>70</v>
      </c>
      <c r="F290" s="144" t="s">
        <v>75</v>
      </c>
      <c r="G290" s="147">
        <f t="shared" si="4"/>
        <v>25.510204081632658</v>
      </c>
    </row>
    <row r="291" spans="1:7" ht="12.75">
      <c r="A291" s="139" t="s">
        <v>96</v>
      </c>
      <c r="B291" s="144">
        <v>170</v>
      </c>
      <c r="C291" s="144">
        <v>63</v>
      </c>
      <c r="D291" s="146" t="s">
        <v>72</v>
      </c>
      <c r="E291" s="146" t="s">
        <v>73</v>
      </c>
      <c r="F291" s="144" t="s">
        <v>71</v>
      </c>
      <c r="G291" s="147">
        <f t="shared" si="4"/>
        <v>21.79930795847751</v>
      </c>
    </row>
    <row r="292" spans="1:7" ht="12.75">
      <c r="A292" s="139" t="s">
        <v>96</v>
      </c>
      <c r="B292" s="144">
        <v>170</v>
      </c>
      <c r="C292" s="144">
        <v>68</v>
      </c>
      <c r="D292" s="146" t="s">
        <v>72</v>
      </c>
      <c r="E292" s="146" t="s">
        <v>77</v>
      </c>
      <c r="F292" s="144" t="s">
        <v>71</v>
      </c>
      <c r="G292" s="147">
        <f t="shared" si="4"/>
        <v>23.529411764705884</v>
      </c>
    </row>
    <row r="293" spans="1:7" ht="12.75">
      <c r="A293" s="139" t="s">
        <v>96</v>
      </c>
      <c r="B293" s="144">
        <v>170</v>
      </c>
      <c r="C293" s="144">
        <v>65</v>
      </c>
      <c r="D293" s="146" t="s">
        <v>70</v>
      </c>
      <c r="E293" s="146" t="s">
        <v>70</v>
      </c>
      <c r="F293" s="144" t="s">
        <v>75</v>
      </c>
      <c r="G293" s="147">
        <f t="shared" si="4"/>
        <v>22.49134948096886</v>
      </c>
    </row>
    <row r="294" spans="1:7" ht="12.75">
      <c r="A294" s="139" t="s">
        <v>96</v>
      </c>
      <c r="B294" s="144">
        <v>170</v>
      </c>
      <c r="C294" s="144">
        <v>65</v>
      </c>
      <c r="D294" s="146" t="s">
        <v>70</v>
      </c>
      <c r="E294" s="146" t="s">
        <v>76</v>
      </c>
      <c r="F294" s="144" t="s">
        <v>75</v>
      </c>
      <c r="G294" s="147">
        <f t="shared" si="4"/>
        <v>22.49134948096886</v>
      </c>
    </row>
    <row r="295" spans="1:7" ht="12.75">
      <c r="A295" s="139" t="s">
        <v>96</v>
      </c>
      <c r="B295" s="144">
        <v>170</v>
      </c>
      <c r="C295" s="144">
        <v>53</v>
      </c>
      <c r="D295" s="146" t="s">
        <v>72</v>
      </c>
      <c r="E295" s="146" t="s">
        <v>73</v>
      </c>
      <c r="F295" s="144" t="s">
        <v>71</v>
      </c>
      <c r="G295" s="147">
        <f t="shared" si="4"/>
        <v>18.339100346020764</v>
      </c>
    </row>
    <row r="296" spans="1:7" ht="12.75">
      <c r="A296" s="139" t="s">
        <v>96</v>
      </c>
      <c r="B296" s="144">
        <v>170</v>
      </c>
      <c r="C296" s="144">
        <v>58</v>
      </c>
      <c r="D296" s="146" t="s">
        <v>70</v>
      </c>
      <c r="E296" s="146" t="s">
        <v>70</v>
      </c>
      <c r="F296" s="144" t="s">
        <v>71</v>
      </c>
      <c r="G296" s="147">
        <f t="shared" si="4"/>
        <v>20.06920415224914</v>
      </c>
    </row>
    <row r="297" spans="1:7" ht="12.75">
      <c r="A297" s="139" t="s">
        <v>96</v>
      </c>
      <c r="B297" s="144">
        <v>171</v>
      </c>
      <c r="C297" s="144">
        <v>56</v>
      </c>
      <c r="D297" s="146" t="s">
        <v>74</v>
      </c>
      <c r="E297" s="146" t="s">
        <v>70</v>
      </c>
      <c r="F297" s="144" t="s">
        <v>71</v>
      </c>
      <c r="G297" s="147">
        <f t="shared" si="4"/>
        <v>19.15119181970521</v>
      </c>
    </row>
    <row r="298" spans="1:7" ht="12.75">
      <c r="A298" s="139" t="s">
        <v>96</v>
      </c>
      <c r="B298" s="144">
        <v>172</v>
      </c>
      <c r="C298" s="144">
        <v>70</v>
      </c>
      <c r="D298" s="146" t="s">
        <v>70</v>
      </c>
      <c r="E298" s="146" t="s">
        <v>70</v>
      </c>
      <c r="F298" s="144" t="s">
        <v>75</v>
      </c>
      <c r="G298" s="147">
        <f t="shared" si="4"/>
        <v>23.661438615467823</v>
      </c>
    </row>
    <row r="299" spans="1:7" ht="12.75">
      <c r="A299" s="139" t="s">
        <v>96</v>
      </c>
      <c r="B299" s="144">
        <v>172</v>
      </c>
      <c r="C299" s="144">
        <v>70</v>
      </c>
      <c r="D299" s="146" t="s">
        <v>74</v>
      </c>
      <c r="E299" s="146" t="s">
        <v>70</v>
      </c>
      <c r="F299" s="144" t="s">
        <v>75</v>
      </c>
      <c r="G299" s="147">
        <f t="shared" si="4"/>
        <v>23.661438615467823</v>
      </c>
    </row>
    <row r="300" spans="1:7" ht="12.75">
      <c r="A300" s="139" t="s">
        <v>96</v>
      </c>
      <c r="B300" s="144">
        <v>173</v>
      </c>
      <c r="C300" s="144">
        <v>70</v>
      </c>
      <c r="D300" s="146" t="s">
        <v>70</v>
      </c>
      <c r="E300" s="146" t="s">
        <v>76</v>
      </c>
      <c r="F300" s="144" t="s">
        <v>71</v>
      </c>
      <c r="G300" s="147">
        <f t="shared" si="4"/>
        <v>23.38868655818771</v>
      </c>
    </row>
    <row r="301" spans="1:7" ht="12.75">
      <c r="A301" s="139" t="s">
        <v>96</v>
      </c>
      <c r="B301" s="144">
        <v>174</v>
      </c>
      <c r="C301" s="144">
        <v>60</v>
      </c>
      <c r="D301" s="146" t="s">
        <v>72</v>
      </c>
      <c r="E301" s="146" t="s">
        <v>73</v>
      </c>
      <c r="F301" s="144" t="s">
        <v>71</v>
      </c>
      <c r="G301" s="147">
        <f t="shared" si="4"/>
        <v>19.817677368212443</v>
      </c>
    </row>
    <row r="302" spans="1:7" ht="12.75">
      <c r="A302" s="139" t="s">
        <v>96</v>
      </c>
      <c r="B302" s="144">
        <v>174</v>
      </c>
      <c r="C302" s="144">
        <v>62</v>
      </c>
      <c r="D302" s="146" t="s">
        <v>74</v>
      </c>
      <c r="E302" s="146" t="s">
        <v>76</v>
      </c>
      <c r="F302" s="144" t="s">
        <v>75</v>
      </c>
      <c r="G302" s="147">
        <f t="shared" si="4"/>
        <v>20.478266613819528</v>
      </c>
    </row>
    <row r="303" spans="1:7" ht="12.75">
      <c r="A303" s="139" t="s">
        <v>96</v>
      </c>
      <c r="B303" s="144">
        <v>175</v>
      </c>
      <c r="C303" s="144">
        <v>80</v>
      </c>
      <c r="D303" s="146" t="s">
        <v>70</v>
      </c>
      <c r="E303" s="146" t="s">
        <v>70</v>
      </c>
      <c r="F303" s="144" t="s">
        <v>71</v>
      </c>
      <c r="G303" s="147">
        <f t="shared" si="4"/>
        <v>26.122448979591837</v>
      </c>
    </row>
    <row r="304" spans="1:7" ht="12.75">
      <c r="A304" s="139" t="s">
        <v>96</v>
      </c>
      <c r="B304" s="144">
        <v>175</v>
      </c>
      <c r="C304" s="144">
        <v>73</v>
      </c>
      <c r="D304" s="146" t="s">
        <v>72</v>
      </c>
      <c r="E304" s="146" t="s">
        <v>73</v>
      </c>
      <c r="F304" s="144" t="s">
        <v>75</v>
      </c>
      <c r="G304" s="147">
        <f t="shared" si="4"/>
        <v>23.836734693877553</v>
      </c>
    </row>
    <row r="305" spans="1:7" ht="12.75">
      <c r="A305" s="139" t="s">
        <v>96</v>
      </c>
      <c r="B305" s="144">
        <v>175</v>
      </c>
      <c r="C305" s="144">
        <v>57</v>
      </c>
      <c r="D305" s="146" t="s">
        <v>72</v>
      </c>
      <c r="E305" s="146" t="s">
        <v>73</v>
      </c>
      <c r="F305" s="144" t="s">
        <v>71</v>
      </c>
      <c r="G305" s="147">
        <f t="shared" si="4"/>
        <v>18.612244897959183</v>
      </c>
    </row>
    <row r="306" spans="1:7" ht="12.75">
      <c r="A306" s="139" t="s">
        <v>96</v>
      </c>
      <c r="B306" s="144">
        <v>175</v>
      </c>
      <c r="C306" s="144">
        <v>73</v>
      </c>
      <c r="D306" s="146" t="s">
        <v>72</v>
      </c>
      <c r="E306" s="146" t="s">
        <v>73</v>
      </c>
      <c r="F306" s="144" t="s">
        <v>75</v>
      </c>
      <c r="G306" s="147">
        <f t="shared" si="4"/>
        <v>23.836734693877553</v>
      </c>
    </row>
    <row r="307" spans="1:7" ht="12.75">
      <c r="A307" s="139" t="s">
        <v>96</v>
      </c>
      <c r="B307" s="144">
        <v>176</v>
      </c>
      <c r="C307" s="144">
        <v>75</v>
      </c>
      <c r="D307" s="146" t="s">
        <v>70</v>
      </c>
      <c r="E307" s="146" t="s">
        <v>70</v>
      </c>
      <c r="F307" s="144" t="s">
        <v>71</v>
      </c>
      <c r="G307" s="147">
        <f t="shared" si="4"/>
        <v>24.212293388429753</v>
      </c>
    </row>
    <row r="308" spans="1:7" ht="12.75">
      <c r="A308" s="139" t="s">
        <v>96</v>
      </c>
      <c r="B308" s="144">
        <v>176</v>
      </c>
      <c r="C308" s="144">
        <v>64</v>
      </c>
      <c r="D308" s="146" t="s">
        <v>74</v>
      </c>
      <c r="E308" s="146" t="s">
        <v>73</v>
      </c>
      <c r="F308" s="144" t="s">
        <v>75</v>
      </c>
      <c r="G308" s="147">
        <f t="shared" si="4"/>
        <v>20.66115702479339</v>
      </c>
    </row>
    <row r="309" spans="1:7" ht="12.75">
      <c r="A309" s="139" t="s">
        <v>96</v>
      </c>
      <c r="B309" s="144">
        <v>176</v>
      </c>
      <c r="C309" s="144">
        <v>63</v>
      </c>
      <c r="D309" s="146" t="s">
        <v>70</v>
      </c>
      <c r="E309" s="146" t="s">
        <v>70</v>
      </c>
      <c r="F309" s="144" t="s">
        <v>75</v>
      </c>
      <c r="G309" s="147">
        <f t="shared" si="4"/>
        <v>20.33832644628099</v>
      </c>
    </row>
    <row r="310" spans="1:7" ht="12.75">
      <c r="A310" s="139" t="s">
        <v>96</v>
      </c>
      <c r="B310" s="144">
        <v>177</v>
      </c>
      <c r="C310" s="144">
        <v>75</v>
      </c>
      <c r="D310" s="146" t="s">
        <v>70</v>
      </c>
      <c r="E310" s="146" t="s">
        <v>73</v>
      </c>
      <c r="F310" s="144" t="s">
        <v>75</v>
      </c>
      <c r="G310" s="147">
        <f t="shared" si="4"/>
        <v>23.93948099205209</v>
      </c>
    </row>
    <row r="311" spans="1:7" ht="12.75">
      <c r="A311" s="139" t="s">
        <v>96</v>
      </c>
      <c r="B311" s="144">
        <v>177</v>
      </c>
      <c r="C311" s="144">
        <v>68</v>
      </c>
      <c r="D311" s="146" t="s">
        <v>70</v>
      </c>
      <c r="E311" s="146" t="s">
        <v>76</v>
      </c>
      <c r="F311" s="144" t="s">
        <v>75</v>
      </c>
      <c r="G311" s="147">
        <f t="shared" si="4"/>
        <v>21.705129432793896</v>
      </c>
    </row>
    <row r="312" spans="1:7" ht="12.75">
      <c r="A312" s="139" t="s">
        <v>96</v>
      </c>
      <c r="B312" s="144">
        <v>177</v>
      </c>
      <c r="C312" s="144">
        <v>68</v>
      </c>
      <c r="D312" s="146" t="s">
        <v>72</v>
      </c>
      <c r="E312" s="146" t="s">
        <v>70</v>
      </c>
      <c r="F312" s="144" t="s">
        <v>75</v>
      </c>
      <c r="G312" s="147">
        <f t="shared" si="4"/>
        <v>21.705129432793896</v>
      </c>
    </row>
    <row r="313" spans="1:7" ht="12.75">
      <c r="A313" s="139" t="s">
        <v>96</v>
      </c>
      <c r="B313" s="144">
        <v>178</v>
      </c>
      <c r="C313" s="144">
        <v>69</v>
      </c>
      <c r="D313" s="146" t="s">
        <v>72</v>
      </c>
      <c r="E313" s="146" t="s">
        <v>70</v>
      </c>
      <c r="F313" s="144" t="s">
        <v>75</v>
      </c>
      <c r="G313" s="147">
        <f t="shared" si="4"/>
        <v>21.777553339224845</v>
      </c>
    </row>
    <row r="314" spans="1:7" ht="12.75">
      <c r="A314" s="139" t="s">
        <v>96</v>
      </c>
      <c r="B314" s="144">
        <v>178</v>
      </c>
      <c r="C314" s="144">
        <v>70</v>
      </c>
      <c r="D314" s="146" t="s">
        <v>72</v>
      </c>
      <c r="E314" s="146" t="s">
        <v>70</v>
      </c>
      <c r="F314" s="144" t="s">
        <v>75</v>
      </c>
      <c r="G314" s="147">
        <f t="shared" si="4"/>
        <v>22.093170054286073</v>
      </c>
    </row>
    <row r="315" spans="1:7" ht="12.75">
      <c r="A315" s="139" t="s">
        <v>96</v>
      </c>
      <c r="B315" s="144">
        <v>178</v>
      </c>
      <c r="C315" s="144">
        <v>71</v>
      </c>
      <c r="D315" s="146" t="s">
        <v>70</v>
      </c>
      <c r="E315" s="146" t="s">
        <v>73</v>
      </c>
      <c r="F315" s="144" t="s">
        <v>75</v>
      </c>
      <c r="G315" s="147">
        <f t="shared" si="4"/>
        <v>22.408786769347305</v>
      </c>
    </row>
    <row r="316" spans="1:7" ht="12.75">
      <c r="A316" s="139" t="s">
        <v>96</v>
      </c>
      <c r="B316" s="144">
        <v>178</v>
      </c>
      <c r="C316" s="144">
        <v>70</v>
      </c>
      <c r="D316" s="146" t="s">
        <v>74</v>
      </c>
      <c r="E316" s="146" t="s">
        <v>70</v>
      </c>
      <c r="F316" s="144" t="s">
        <v>75</v>
      </c>
      <c r="G316" s="147">
        <f t="shared" si="4"/>
        <v>22.093170054286073</v>
      </c>
    </row>
    <row r="317" spans="1:7" ht="12.75">
      <c r="A317" s="139" t="s">
        <v>96</v>
      </c>
      <c r="B317" s="144">
        <v>178</v>
      </c>
      <c r="C317" s="144">
        <v>72</v>
      </c>
      <c r="D317" s="146" t="s">
        <v>74</v>
      </c>
      <c r="E317" s="146" t="s">
        <v>70</v>
      </c>
      <c r="F317" s="144" t="s">
        <v>75</v>
      </c>
      <c r="G317" s="147">
        <f t="shared" si="4"/>
        <v>22.724403484408533</v>
      </c>
    </row>
    <row r="318" spans="1:7" ht="12.75">
      <c r="A318" s="139" t="s">
        <v>96</v>
      </c>
      <c r="B318" s="144">
        <v>180</v>
      </c>
      <c r="C318" s="144">
        <v>72</v>
      </c>
      <c r="D318" s="146" t="s">
        <v>72</v>
      </c>
      <c r="E318" s="146" t="s">
        <v>76</v>
      </c>
      <c r="F318" s="144" t="s">
        <v>75</v>
      </c>
      <c r="G318" s="147">
        <f t="shared" si="4"/>
        <v>22.22222222222222</v>
      </c>
    </row>
    <row r="319" spans="1:7" ht="12.75">
      <c r="A319" s="139" t="s">
        <v>96</v>
      </c>
      <c r="B319" s="144">
        <v>180</v>
      </c>
      <c r="C319" s="144">
        <v>58</v>
      </c>
      <c r="D319" s="146" t="s">
        <v>70</v>
      </c>
      <c r="E319" s="146" t="s">
        <v>76</v>
      </c>
      <c r="F319" s="144" t="s">
        <v>75</v>
      </c>
      <c r="G319" s="147">
        <f t="shared" si="4"/>
        <v>17.901234567901234</v>
      </c>
    </row>
    <row r="320" spans="1:7" ht="12.75">
      <c r="A320" s="139" t="s">
        <v>96</v>
      </c>
      <c r="B320" s="144">
        <v>180</v>
      </c>
      <c r="C320" s="144">
        <v>73</v>
      </c>
      <c r="D320" s="146" t="s">
        <v>72</v>
      </c>
      <c r="E320" s="146" t="s">
        <v>73</v>
      </c>
      <c r="F320" s="144" t="s">
        <v>75</v>
      </c>
      <c r="G320" s="147">
        <f t="shared" si="4"/>
        <v>22.530864197530864</v>
      </c>
    </row>
    <row r="321" spans="1:7" ht="12.75">
      <c r="A321" s="139" t="s">
        <v>96</v>
      </c>
      <c r="B321" s="144">
        <v>180</v>
      </c>
      <c r="C321" s="144">
        <v>64</v>
      </c>
      <c r="D321" s="146" t="s">
        <v>72</v>
      </c>
      <c r="E321" s="146" t="s">
        <v>70</v>
      </c>
      <c r="F321" s="144" t="s">
        <v>75</v>
      </c>
      <c r="G321" s="147">
        <f t="shared" si="4"/>
        <v>19.753086419753085</v>
      </c>
    </row>
    <row r="322" spans="1:7" ht="12.75">
      <c r="A322" s="139" t="s">
        <v>96</v>
      </c>
      <c r="B322" s="144">
        <v>181</v>
      </c>
      <c r="C322" s="144">
        <v>75</v>
      </c>
      <c r="D322" s="146" t="s">
        <v>72</v>
      </c>
      <c r="E322" s="146" t="s">
        <v>70</v>
      </c>
      <c r="F322" s="144" t="s">
        <v>75</v>
      </c>
      <c r="G322" s="147">
        <f t="shared" si="4"/>
        <v>22.89307408198773</v>
      </c>
    </row>
    <row r="323" spans="1:7" ht="12.75">
      <c r="A323" s="139" t="s">
        <v>96</v>
      </c>
      <c r="B323" s="144">
        <v>181</v>
      </c>
      <c r="C323" s="144">
        <v>66</v>
      </c>
      <c r="D323" s="146" t="s">
        <v>72</v>
      </c>
      <c r="E323" s="146" t="s">
        <v>70</v>
      </c>
      <c r="F323" s="144" t="s">
        <v>75</v>
      </c>
      <c r="G323" s="147">
        <f aca="true" t="shared" si="5" ref="G323:G386">C323/(B323/100)^2</f>
        <v>20.1459051921492</v>
      </c>
    </row>
    <row r="324" spans="1:7" ht="12.75">
      <c r="A324" s="139" t="s">
        <v>96</v>
      </c>
      <c r="B324" s="144">
        <v>182</v>
      </c>
      <c r="C324" s="144">
        <v>75</v>
      </c>
      <c r="D324" s="146" t="s">
        <v>70</v>
      </c>
      <c r="E324" s="146" t="s">
        <v>70</v>
      </c>
      <c r="F324" s="144" t="s">
        <v>75</v>
      </c>
      <c r="G324" s="147">
        <f t="shared" si="5"/>
        <v>22.6421929718633</v>
      </c>
    </row>
    <row r="325" spans="1:7" ht="12.75">
      <c r="A325" s="139" t="s">
        <v>96</v>
      </c>
      <c r="B325" s="144">
        <v>182</v>
      </c>
      <c r="C325" s="144">
        <v>75</v>
      </c>
      <c r="D325" s="146" t="s">
        <v>74</v>
      </c>
      <c r="E325" s="146" t="s">
        <v>70</v>
      </c>
      <c r="F325" s="144" t="s">
        <v>75</v>
      </c>
      <c r="G325" s="147">
        <f t="shared" si="5"/>
        <v>22.6421929718633</v>
      </c>
    </row>
    <row r="326" spans="1:7" ht="12.75">
      <c r="A326" s="139" t="s">
        <v>96</v>
      </c>
      <c r="B326" s="144">
        <v>182</v>
      </c>
      <c r="C326" s="144">
        <v>75</v>
      </c>
      <c r="D326" s="146" t="s">
        <v>70</v>
      </c>
      <c r="E326" s="146" t="s">
        <v>70</v>
      </c>
      <c r="F326" s="144" t="s">
        <v>75</v>
      </c>
      <c r="G326" s="147">
        <f t="shared" si="5"/>
        <v>22.6421929718633</v>
      </c>
    </row>
    <row r="327" spans="1:7" ht="12.75">
      <c r="A327" s="139" t="s">
        <v>96</v>
      </c>
      <c r="B327" s="144">
        <v>183</v>
      </c>
      <c r="C327" s="144">
        <v>104</v>
      </c>
      <c r="D327" s="146" t="s">
        <v>72</v>
      </c>
      <c r="E327" s="146" t="s">
        <v>73</v>
      </c>
      <c r="F327" s="144" t="s">
        <v>75</v>
      </c>
      <c r="G327" s="147">
        <f t="shared" si="5"/>
        <v>31.05497327480665</v>
      </c>
    </row>
    <row r="328" spans="1:7" ht="12.75">
      <c r="A328" s="139" t="s">
        <v>96</v>
      </c>
      <c r="B328" s="144">
        <v>184</v>
      </c>
      <c r="C328" s="144">
        <v>80</v>
      </c>
      <c r="D328" s="146" t="s">
        <v>74</v>
      </c>
      <c r="E328" s="146" t="s">
        <v>76</v>
      </c>
      <c r="F328" s="144" t="s">
        <v>75</v>
      </c>
      <c r="G328" s="147">
        <f t="shared" si="5"/>
        <v>23.629489603024574</v>
      </c>
    </row>
    <row r="329" spans="1:7" ht="12.75">
      <c r="A329" s="139" t="s">
        <v>96</v>
      </c>
      <c r="B329" s="144">
        <v>186</v>
      </c>
      <c r="C329" s="144">
        <v>71</v>
      </c>
      <c r="D329" s="146" t="s">
        <v>70</v>
      </c>
      <c r="E329" s="146" t="s">
        <v>70</v>
      </c>
      <c r="F329" s="144" t="s">
        <v>75</v>
      </c>
      <c r="G329" s="147">
        <f t="shared" si="5"/>
        <v>20.522603769221874</v>
      </c>
    </row>
    <row r="330" spans="1:7" ht="12.75">
      <c r="A330" s="139" t="s">
        <v>96</v>
      </c>
      <c r="B330" s="144">
        <v>186</v>
      </c>
      <c r="C330" s="144">
        <v>70</v>
      </c>
      <c r="D330" s="146" t="s">
        <v>70</v>
      </c>
      <c r="E330" s="146" t="s">
        <v>70</v>
      </c>
      <c r="F330" s="144" t="s">
        <v>75</v>
      </c>
      <c r="G330" s="147">
        <f t="shared" si="5"/>
        <v>20.23355301190889</v>
      </c>
    </row>
    <row r="331" spans="1:7" ht="12.75">
      <c r="A331" s="139" t="s">
        <v>96</v>
      </c>
      <c r="B331" s="144">
        <v>186</v>
      </c>
      <c r="C331" s="144">
        <v>74</v>
      </c>
      <c r="D331" s="146" t="s">
        <v>72</v>
      </c>
      <c r="E331" s="146" t="s">
        <v>70</v>
      </c>
      <c r="F331" s="144" t="s">
        <v>75</v>
      </c>
      <c r="G331" s="147">
        <f t="shared" si="5"/>
        <v>21.389756041160826</v>
      </c>
    </row>
    <row r="332" spans="1:7" ht="12.75">
      <c r="A332" s="139" t="s">
        <v>96</v>
      </c>
      <c r="B332" s="144">
        <v>189</v>
      </c>
      <c r="C332" s="144">
        <v>100</v>
      </c>
      <c r="D332" s="146" t="s">
        <v>74</v>
      </c>
      <c r="E332" s="146" t="s">
        <v>70</v>
      </c>
      <c r="F332" s="144" t="s">
        <v>75</v>
      </c>
      <c r="G332" s="147">
        <f t="shared" si="5"/>
        <v>27.994736989445986</v>
      </c>
    </row>
    <row r="333" spans="1:7" ht="12.75">
      <c r="A333" s="139" t="s">
        <v>96</v>
      </c>
      <c r="B333" s="144">
        <v>189</v>
      </c>
      <c r="C333" s="144">
        <v>80</v>
      </c>
      <c r="D333" s="146" t="s">
        <v>72</v>
      </c>
      <c r="E333" s="146" t="s">
        <v>77</v>
      </c>
      <c r="F333" s="144" t="s">
        <v>75</v>
      </c>
      <c r="G333" s="147">
        <f t="shared" si="5"/>
        <v>22.395789591556788</v>
      </c>
    </row>
    <row r="334" spans="1:7" ht="12.75">
      <c r="A334" s="139" t="s">
        <v>96</v>
      </c>
      <c r="B334" s="144">
        <v>194</v>
      </c>
      <c r="C334" s="144">
        <v>77</v>
      </c>
      <c r="D334" s="146" t="s">
        <v>70</v>
      </c>
      <c r="E334" s="146" t="s">
        <v>73</v>
      </c>
      <c r="F334" s="144" t="s">
        <v>75</v>
      </c>
      <c r="G334" s="147">
        <f t="shared" si="5"/>
        <v>20.45913487086832</v>
      </c>
    </row>
    <row r="335" spans="1:7" ht="12.75">
      <c r="A335" s="139" t="s">
        <v>97</v>
      </c>
      <c r="B335" s="140">
        <v>163</v>
      </c>
      <c r="C335" s="140">
        <v>52</v>
      </c>
      <c r="D335" s="141" t="s">
        <v>70</v>
      </c>
      <c r="E335" s="141" t="s">
        <v>70</v>
      </c>
      <c r="F335" s="140" t="s">
        <v>71</v>
      </c>
      <c r="G335" s="147">
        <f t="shared" si="5"/>
        <v>19.57168128269788</v>
      </c>
    </row>
    <row r="336" spans="1:7" ht="12.75">
      <c r="A336" s="139" t="s">
        <v>97</v>
      </c>
      <c r="B336" s="140">
        <v>174</v>
      </c>
      <c r="C336" s="140">
        <v>78</v>
      </c>
      <c r="D336" s="141" t="s">
        <v>72</v>
      </c>
      <c r="E336" s="141" t="s">
        <v>70</v>
      </c>
      <c r="F336" s="140" t="s">
        <v>71</v>
      </c>
      <c r="G336" s="147">
        <f t="shared" si="5"/>
        <v>25.762980578676178</v>
      </c>
    </row>
    <row r="337" spans="1:7" ht="12.75">
      <c r="A337" s="139" t="s">
        <v>97</v>
      </c>
      <c r="B337" s="140">
        <v>184</v>
      </c>
      <c r="C337" s="140">
        <v>85</v>
      </c>
      <c r="D337" s="141" t="s">
        <v>74</v>
      </c>
      <c r="E337" s="141" t="s">
        <v>70</v>
      </c>
      <c r="F337" s="140" t="s">
        <v>75</v>
      </c>
      <c r="G337" s="147">
        <f t="shared" si="5"/>
        <v>25.10633270321361</v>
      </c>
    </row>
    <row r="338" spans="1:7" ht="12.75">
      <c r="A338" s="139" t="s">
        <v>97</v>
      </c>
      <c r="B338" s="140">
        <v>183</v>
      </c>
      <c r="C338" s="140">
        <v>83</v>
      </c>
      <c r="D338" s="141" t="s">
        <v>72</v>
      </c>
      <c r="E338" s="141" t="s">
        <v>70</v>
      </c>
      <c r="F338" s="140" t="s">
        <v>75</v>
      </c>
      <c r="G338" s="147">
        <f t="shared" si="5"/>
        <v>24.78425751739377</v>
      </c>
    </row>
    <row r="339" spans="1:7" ht="12.75">
      <c r="A339" s="139" t="s">
        <v>97</v>
      </c>
      <c r="B339" s="140">
        <v>168</v>
      </c>
      <c r="C339" s="140">
        <v>64</v>
      </c>
      <c r="D339" s="141" t="s">
        <v>70</v>
      </c>
      <c r="E339" s="141" t="s">
        <v>70</v>
      </c>
      <c r="F339" s="140" t="s">
        <v>71</v>
      </c>
      <c r="G339" s="147">
        <f t="shared" si="5"/>
        <v>22.67573696145125</v>
      </c>
    </row>
    <row r="340" spans="1:7" ht="12.75">
      <c r="A340" s="139" t="s">
        <v>97</v>
      </c>
      <c r="B340" s="140">
        <v>164</v>
      </c>
      <c r="C340" s="140">
        <v>52</v>
      </c>
      <c r="D340" s="141" t="s">
        <v>74</v>
      </c>
      <c r="E340" s="141" t="s">
        <v>73</v>
      </c>
      <c r="F340" s="140" t="s">
        <v>71</v>
      </c>
      <c r="G340" s="147">
        <f t="shared" si="5"/>
        <v>19.333729922665082</v>
      </c>
    </row>
    <row r="341" spans="1:7" ht="12.75">
      <c r="A341" s="139" t="s">
        <v>97</v>
      </c>
      <c r="B341" s="140">
        <v>160</v>
      </c>
      <c r="C341" s="140">
        <v>53</v>
      </c>
      <c r="D341" s="141" t="s">
        <v>72</v>
      </c>
      <c r="E341" s="141" t="s">
        <v>73</v>
      </c>
      <c r="F341" s="140" t="s">
        <v>71</v>
      </c>
      <c r="G341" s="147">
        <f t="shared" si="5"/>
        <v>20.703124999999996</v>
      </c>
    </row>
    <row r="342" spans="1:7" ht="12.75">
      <c r="A342" s="139" t="s">
        <v>97</v>
      </c>
      <c r="B342" s="140">
        <v>169</v>
      </c>
      <c r="C342" s="140">
        <v>67</v>
      </c>
      <c r="D342" s="141" t="s">
        <v>70</v>
      </c>
      <c r="E342" s="141" t="s">
        <v>70</v>
      </c>
      <c r="F342" s="140" t="s">
        <v>71</v>
      </c>
      <c r="G342" s="147">
        <f t="shared" si="5"/>
        <v>23.458562375266975</v>
      </c>
    </row>
    <row r="343" spans="1:7" ht="12.75">
      <c r="A343" s="139" t="s">
        <v>97</v>
      </c>
      <c r="B343" s="140">
        <v>175</v>
      </c>
      <c r="C343" s="140">
        <v>73</v>
      </c>
      <c r="D343" s="141" t="s">
        <v>70</v>
      </c>
      <c r="E343" s="141" t="s">
        <v>70</v>
      </c>
      <c r="F343" s="140" t="s">
        <v>75</v>
      </c>
      <c r="G343" s="147">
        <f t="shared" si="5"/>
        <v>23.836734693877553</v>
      </c>
    </row>
    <row r="344" spans="1:7" ht="12.75">
      <c r="A344" s="139" t="s">
        <v>97</v>
      </c>
      <c r="B344" s="140">
        <v>193</v>
      </c>
      <c r="C344" s="140">
        <v>85</v>
      </c>
      <c r="D344" s="141" t="s">
        <v>74</v>
      </c>
      <c r="E344" s="141" t="s">
        <v>70</v>
      </c>
      <c r="F344" s="140" t="s">
        <v>75</v>
      </c>
      <c r="G344" s="147">
        <f t="shared" si="5"/>
        <v>22.819404547773097</v>
      </c>
    </row>
    <row r="345" spans="1:7" ht="12.75">
      <c r="A345" s="139" t="s">
        <v>97</v>
      </c>
      <c r="B345" s="140">
        <v>183</v>
      </c>
      <c r="C345" s="140">
        <v>70</v>
      </c>
      <c r="D345" s="141" t="s">
        <v>72</v>
      </c>
      <c r="E345" s="141" t="s">
        <v>73</v>
      </c>
      <c r="F345" s="140" t="s">
        <v>75</v>
      </c>
      <c r="G345" s="147">
        <f t="shared" si="5"/>
        <v>20.902385858042937</v>
      </c>
    </row>
    <row r="346" spans="1:7" ht="12.75">
      <c r="A346" s="139" t="s">
        <v>97</v>
      </c>
      <c r="B346" s="140">
        <v>191</v>
      </c>
      <c r="C346" s="140">
        <v>82</v>
      </c>
      <c r="D346" s="141" t="s">
        <v>72</v>
      </c>
      <c r="E346" s="141" t="s">
        <v>73</v>
      </c>
      <c r="F346" s="140" t="s">
        <v>75</v>
      </c>
      <c r="G346" s="147">
        <f t="shared" si="5"/>
        <v>22.47745401715962</v>
      </c>
    </row>
    <row r="347" spans="1:7" ht="12.75">
      <c r="A347" s="139" t="s">
        <v>97</v>
      </c>
      <c r="B347" s="140">
        <v>175</v>
      </c>
      <c r="C347" s="140">
        <v>75</v>
      </c>
      <c r="D347" s="141" t="s">
        <v>70</v>
      </c>
      <c r="E347" s="141" t="s">
        <v>70</v>
      </c>
      <c r="F347" s="140" t="s">
        <v>75</v>
      </c>
      <c r="G347" s="147">
        <f t="shared" si="5"/>
        <v>24.489795918367346</v>
      </c>
    </row>
    <row r="348" spans="1:7" ht="12.75">
      <c r="A348" s="139" t="s">
        <v>97</v>
      </c>
      <c r="B348" s="140">
        <v>175</v>
      </c>
      <c r="C348" s="140">
        <v>71</v>
      </c>
      <c r="D348" s="141" t="s">
        <v>72</v>
      </c>
      <c r="E348" s="141" t="s">
        <v>76</v>
      </c>
      <c r="F348" s="140" t="s">
        <v>75</v>
      </c>
      <c r="G348" s="147">
        <f t="shared" si="5"/>
        <v>23.183673469387756</v>
      </c>
    </row>
    <row r="349" spans="1:7" ht="12.75">
      <c r="A349" s="139" t="s">
        <v>97</v>
      </c>
      <c r="B349" s="140">
        <v>160</v>
      </c>
      <c r="C349" s="140">
        <v>65</v>
      </c>
      <c r="D349" s="141" t="s">
        <v>74</v>
      </c>
      <c r="E349" s="141" t="s">
        <v>70</v>
      </c>
      <c r="F349" s="140" t="s">
        <v>71</v>
      </c>
      <c r="G349" s="147">
        <f t="shared" si="5"/>
        <v>25.390624999999996</v>
      </c>
    </row>
    <row r="350" spans="1:7" ht="12.75">
      <c r="A350" s="139" t="s">
        <v>97</v>
      </c>
      <c r="B350" s="140">
        <v>163</v>
      </c>
      <c r="C350" s="140">
        <v>57</v>
      </c>
      <c r="D350" s="141" t="s">
        <v>70</v>
      </c>
      <c r="E350" s="141" t="s">
        <v>70</v>
      </c>
      <c r="F350" s="140" t="s">
        <v>71</v>
      </c>
      <c r="G350" s="147">
        <f t="shared" si="5"/>
        <v>21.453573713726524</v>
      </c>
    </row>
    <row r="351" spans="1:7" ht="12.75">
      <c r="A351" s="139" t="s">
        <v>97</v>
      </c>
      <c r="B351" s="140">
        <v>165</v>
      </c>
      <c r="C351" s="140">
        <v>63</v>
      </c>
      <c r="D351" s="141" t="s">
        <v>70</v>
      </c>
      <c r="E351" s="141" t="s">
        <v>70</v>
      </c>
      <c r="F351" s="140" t="s">
        <v>71</v>
      </c>
      <c r="G351" s="147">
        <f t="shared" si="5"/>
        <v>23.140495867768596</v>
      </c>
    </row>
    <row r="352" spans="1:7" ht="12.75">
      <c r="A352" s="139" t="s">
        <v>97</v>
      </c>
      <c r="B352" s="140">
        <v>162</v>
      </c>
      <c r="C352" s="140">
        <v>54</v>
      </c>
      <c r="D352" s="141" t="s">
        <v>72</v>
      </c>
      <c r="E352" s="141" t="s">
        <v>70</v>
      </c>
      <c r="F352" s="140" t="s">
        <v>71</v>
      </c>
      <c r="G352" s="147">
        <f t="shared" si="5"/>
        <v>20.576131687242793</v>
      </c>
    </row>
    <row r="353" spans="1:7" ht="12.75">
      <c r="A353" s="139" t="s">
        <v>97</v>
      </c>
      <c r="B353" s="140">
        <v>165</v>
      </c>
      <c r="C353" s="140">
        <v>60</v>
      </c>
      <c r="D353" s="141" t="s">
        <v>70</v>
      </c>
      <c r="E353" s="141" t="s">
        <v>70</v>
      </c>
      <c r="F353" s="140" t="s">
        <v>71</v>
      </c>
      <c r="G353" s="147">
        <f t="shared" si="5"/>
        <v>22.03856749311295</v>
      </c>
    </row>
    <row r="354" spans="1:7" ht="12.75">
      <c r="A354" s="139" t="s">
        <v>97</v>
      </c>
      <c r="B354" s="140">
        <v>150</v>
      </c>
      <c r="C354" s="140">
        <v>51</v>
      </c>
      <c r="D354" s="141" t="s">
        <v>70</v>
      </c>
      <c r="E354" s="141" t="s">
        <v>77</v>
      </c>
      <c r="F354" s="140" t="s">
        <v>71</v>
      </c>
      <c r="G354" s="147">
        <f t="shared" si="5"/>
        <v>22.666666666666668</v>
      </c>
    </row>
    <row r="355" spans="1:7" ht="12.75">
      <c r="A355" s="139" t="s">
        <v>97</v>
      </c>
      <c r="B355" s="140">
        <v>158</v>
      </c>
      <c r="C355" s="140">
        <v>78</v>
      </c>
      <c r="D355" s="141" t="s">
        <v>70</v>
      </c>
      <c r="E355" s="141" t="s">
        <v>70</v>
      </c>
      <c r="F355" s="140" t="s">
        <v>71</v>
      </c>
      <c r="G355" s="147">
        <f t="shared" si="5"/>
        <v>31.244992789617044</v>
      </c>
    </row>
    <row r="356" spans="1:7" ht="12.75">
      <c r="A356" s="139" t="s">
        <v>97</v>
      </c>
      <c r="B356" s="140">
        <v>179</v>
      </c>
      <c r="C356" s="140">
        <v>80</v>
      </c>
      <c r="D356" s="141" t="s">
        <v>74</v>
      </c>
      <c r="E356" s="141" t="s">
        <v>70</v>
      </c>
      <c r="F356" s="140" t="s">
        <v>75</v>
      </c>
      <c r="G356" s="147">
        <f t="shared" si="5"/>
        <v>24.968009737523797</v>
      </c>
    </row>
    <row r="357" spans="1:7" ht="12.75">
      <c r="A357" s="139" t="s">
        <v>97</v>
      </c>
      <c r="B357" s="140">
        <v>179</v>
      </c>
      <c r="C357" s="140">
        <v>78</v>
      </c>
      <c r="D357" s="141" t="s">
        <v>72</v>
      </c>
      <c r="E357" s="141" t="s">
        <v>73</v>
      </c>
      <c r="F357" s="140" t="s">
        <v>75</v>
      </c>
      <c r="G357" s="147">
        <f t="shared" si="5"/>
        <v>24.343809494085704</v>
      </c>
    </row>
    <row r="358" spans="1:7" ht="12.75">
      <c r="A358" s="139" t="s">
        <v>97</v>
      </c>
      <c r="B358" s="140">
        <v>180</v>
      </c>
      <c r="C358" s="140">
        <v>70</v>
      </c>
      <c r="D358" s="141" t="s">
        <v>72</v>
      </c>
      <c r="E358" s="141" t="s">
        <v>70</v>
      </c>
      <c r="F358" s="140" t="s">
        <v>75</v>
      </c>
      <c r="G358" s="147">
        <f t="shared" si="5"/>
        <v>21.604938271604937</v>
      </c>
    </row>
    <row r="359" spans="1:7" ht="12.75">
      <c r="A359" s="139" t="s">
        <v>97</v>
      </c>
      <c r="B359" s="140">
        <v>172</v>
      </c>
      <c r="C359" s="140">
        <v>72</v>
      </c>
      <c r="D359" s="141" t="s">
        <v>72</v>
      </c>
      <c r="E359" s="141" t="s">
        <v>70</v>
      </c>
      <c r="F359" s="140" t="s">
        <v>75</v>
      </c>
      <c r="G359" s="147">
        <f t="shared" si="5"/>
        <v>24.337479718766904</v>
      </c>
    </row>
    <row r="360" spans="1:7" ht="12.75">
      <c r="A360" s="139" t="s">
        <v>97</v>
      </c>
      <c r="B360" s="140">
        <v>172</v>
      </c>
      <c r="C360" s="140">
        <v>71</v>
      </c>
      <c r="D360" s="141" t="s">
        <v>70</v>
      </c>
      <c r="E360" s="141" t="s">
        <v>70</v>
      </c>
      <c r="F360" s="140" t="s">
        <v>75</v>
      </c>
      <c r="G360" s="147">
        <f t="shared" si="5"/>
        <v>23.99945916711736</v>
      </c>
    </row>
    <row r="361" spans="1:7" ht="12.75">
      <c r="A361" s="139" t="s">
        <v>97</v>
      </c>
      <c r="B361" s="140">
        <v>182</v>
      </c>
      <c r="C361" s="140">
        <v>80</v>
      </c>
      <c r="D361" s="141" t="s">
        <v>70</v>
      </c>
      <c r="E361" s="141" t="s">
        <v>70</v>
      </c>
      <c r="F361" s="140" t="s">
        <v>75</v>
      </c>
      <c r="G361" s="147">
        <f t="shared" si="5"/>
        <v>24.151672503320853</v>
      </c>
    </row>
    <row r="362" spans="1:7" ht="12.75">
      <c r="A362" s="139" t="s">
        <v>97</v>
      </c>
      <c r="B362" s="140">
        <v>167</v>
      </c>
      <c r="C362" s="140">
        <v>50</v>
      </c>
      <c r="D362" s="141" t="s">
        <v>72</v>
      </c>
      <c r="E362" s="141" t="s">
        <v>73</v>
      </c>
      <c r="F362" s="140" t="s">
        <v>71</v>
      </c>
      <c r="G362" s="147">
        <f t="shared" si="5"/>
        <v>17.92821542543655</v>
      </c>
    </row>
    <row r="363" spans="1:7" ht="12.75">
      <c r="A363" s="139" t="s">
        <v>97</v>
      </c>
      <c r="B363" s="140">
        <v>158</v>
      </c>
      <c r="C363" s="140">
        <v>61</v>
      </c>
      <c r="D363" s="141" t="s">
        <v>72</v>
      </c>
      <c r="E363" s="141" t="s">
        <v>70</v>
      </c>
      <c r="F363" s="140" t="s">
        <v>71</v>
      </c>
      <c r="G363" s="147">
        <f t="shared" si="5"/>
        <v>24.435186668803073</v>
      </c>
    </row>
    <row r="364" spans="1:7" ht="12.75">
      <c r="A364" s="139" t="s">
        <v>97</v>
      </c>
      <c r="B364" s="140">
        <v>178</v>
      </c>
      <c r="C364" s="140">
        <v>88</v>
      </c>
      <c r="D364" s="141" t="s">
        <v>70</v>
      </c>
      <c r="E364" s="141" t="s">
        <v>70</v>
      </c>
      <c r="F364" s="140" t="s">
        <v>75</v>
      </c>
      <c r="G364" s="147">
        <f t="shared" si="5"/>
        <v>27.77427092538821</v>
      </c>
    </row>
    <row r="365" spans="1:7" ht="12.75">
      <c r="A365" s="139" t="s">
        <v>97</v>
      </c>
      <c r="B365" s="140">
        <v>178</v>
      </c>
      <c r="C365" s="140">
        <v>98</v>
      </c>
      <c r="D365" s="141" t="s">
        <v>70</v>
      </c>
      <c r="E365" s="141" t="s">
        <v>76</v>
      </c>
      <c r="F365" s="140" t="s">
        <v>75</v>
      </c>
      <c r="G365" s="147">
        <f t="shared" si="5"/>
        <v>30.930438076000502</v>
      </c>
    </row>
    <row r="366" spans="1:7" ht="12.75">
      <c r="A366" s="139" t="s">
        <v>97</v>
      </c>
      <c r="B366" s="140">
        <v>179</v>
      </c>
      <c r="C366" s="140">
        <v>93</v>
      </c>
      <c r="D366" s="141" t="s">
        <v>70</v>
      </c>
      <c r="E366" s="141" t="s">
        <v>76</v>
      </c>
      <c r="F366" s="140" t="s">
        <v>75</v>
      </c>
      <c r="G366" s="147">
        <f t="shared" si="5"/>
        <v>29.025311319871417</v>
      </c>
    </row>
    <row r="367" spans="1:7" ht="12.75">
      <c r="A367" s="139" t="s">
        <v>97</v>
      </c>
      <c r="B367" s="140">
        <v>182</v>
      </c>
      <c r="C367" s="140">
        <v>75</v>
      </c>
      <c r="D367" s="141" t="s">
        <v>70</v>
      </c>
      <c r="E367" s="141" t="s">
        <v>70</v>
      </c>
      <c r="F367" s="140" t="s">
        <v>75</v>
      </c>
      <c r="G367" s="147">
        <f t="shared" si="5"/>
        <v>22.6421929718633</v>
      </c>
    </row>
    <row r="368" spans="1:7" ht="12.75">
      <c r="A368" s="139" t="s">
        <v>97</v>
      </c>
      <c r="B368" s="140">
        <v>175</v>
      </c>
      <c r="C368" s="140">
        <v>70</v>
      </c>
      <c r="D368" s="141" t="s">
        <v>72</v>
      </c>
      <c r="E368" s="141" t="s">
        <v>73</v>
      </c>
      <c r="F368" s="140" t="s">
        <v>75</v>
      </c>
      <c r="G368" s="147">
        <f t="shared" si="5"/>
        <v>22.857142857142858</v>
      </c>
    </row>
    <row r="369" spans="1:7" ht="12.75">
      <c r="A369" s="139" t="s">
        <v>97</v>
      </c>
      <c r="B369" s="140">
        <v>175</v>
      </c>
      <c r="C369" s="140">
        <v>72</v>
      </c>
      <c r="D369" s="141" t="s">
        <v>72</v>
      </c>
      <c r="E369" s="141" t="s">
        <v>70</v>
      </c>
      <c r="F369" s="140" t="s">
        <v>75</v>
      </c>
      <c r="G369" s="147">
        <f t="shared" si="5"/>
        <v>23.510204081632654</v>
      </c>
    </row>
    <row r="370" spans="1:7" ht="12.75">
      <c r="A370" s="139" t="s">
        <v>97</v>
      </c>
      <c r="B370" s="140">
        <v>178</v>
      </c>
      <c r="C370" s="140">
        <v>75</v>
      </c>
      <c r="D370" s="141" t="s">
        <v>72</v>
      </c>
      <c r="E370" s="141" t="s">
        <v>73</v>
      </c>
      <c r="F370" s="140" t="s">
        <v>75</v>
      </c>
      <c r="G370" s="147">
        <f t="shared" si="5"/>
        <v>23.671253629592222</v>
      </c>
    </row>
    <row r="371" spans="1:7" ht="12.75">
      <c r="A371" s="139" t="s">
        <v>97</v>
      </c>
      <c r="B371" s="140">
        <v>176</v>
      </c>
      <c r="C371" s="140">
        <v>63</v>
      </c>
      <c r="D371" s="141" t="s">
        <v>72</v>
      </c>
      <c r="E371" s="141" t="s">
        <v>70</v>
      </c>
      <c r="F371" s="140" t="s">
        <v>75</v>
      </c>
      <c r="G371" s="147">
        <f t="shared" si="5"/>
        <v>20.33832644628099</v>
      </c>
    </row>
    <row r="372" spans="1:7" ht="12.75">
      <c r="A372" s="139" t="s">
        <v>97</v>
      </c>
      <c r="B372" s="140">
        <v>180</v>
      </c>
      <c r="C372" s="140">
        <v>95</v>
      </c>
      <c r="D372" s="141" t="s">
        <v>70</v>
      </c>
      <c r="E372" s="141" t="s">
        <v>70</v>
      </c>
      <c r="F372" s="140" t="s">
        <v>75</v>
      </c>
      <c r="G372" s="147">
        <f t="shared" si="5"/>
        <v>29.320987654320987</v>
      </c>
    </row>
    <row r="373" spans="1:7" ht="12.75">
      <c r="A373" s="139" t="s">
        <v>97</v>
      </c>
      <c r="B373" s="140">
        <v>180</v>
      </c>
      <c r="C373" s="140">
        <v>72</v>
      </c>
      <c r="D373" s="141" t="s">
        <v>72</v>
      </c>
      <c r="E373" s="141" t="s">
        <v>73</v>
      </c>
      <c r="F373" s="140" t="s">
        <v>75</v>
      </c>
      <c r="G373" s="147">
        <f t="shared" si="5"/>
        <v>22.22222222222222</v>
      </c>
    </row>
    <row r="374" spans="1:7" ht="12.75">
      <c r="A374" s="139" t="s">
        <v>97</v>
      </c>
      <c r="B374" s="140">
        <v>174</v>
      </c>
      <c r="C374" s="140">
        <v>74</v>
      </c>
      <c r="D374" s="141" t="s">
        <v>74</v>
      </c>
      <c r="E374" s="141" t="s">
        <v>70</v>
      </c>
      <c r="F374" s="140" t="s">
        <v>75</v>
      </c>
      <c r="G374" s="147">
        <f t="shared" si="5"/>
        <v>24.441802087462015</v>
      </c>
    </row>
    <row r="375" spans="1:7" ht="12.75">
      <c r="A375" s="139" t="s">
        <v>97</v>
      </c>
      <c r="B375" s="140">
        <v>165</v>
      </c>
      <c r="C375" s="140">
        <v>55</v>
      </c>
      <c r="D375" s="141" t="s">
        <v>70</v>
      </c>
      <c r="E375" s="141" t="s">
        <v>70</v>
      </c>
      <c r="F375" s="140" t="s">
        <v>71</v>
      </c>
      <c r="G375" s="147">
        <f t="shared" si="5"/>
        <v>20.202020202020204</v>
      </c>
    </row>
    <row r="376" spans="1:7" ht="12.75">
      <c r="A376" s="139" t="s">
        <v>97</v>
      </c>
      <c r="B376" s="140">
        <v>182</v>
      </c>
      <c r="C376" s="140">
        <v>75</v>
      </c>
      <c r="D376" s="141" t="s">
        <v>70</v>
      </c>
      <c r="E376" s="141" t="s">
        <v>70</v>
      </c>
      <c r="F376" s="140" t="s">
        <v>75</v>
      </c>
      <c r="G376" s="147">
        <f t="shared" si="5"/>
        <v>22.6421929718633</v>
      </c>
    </row>
    <row r="377" spans="1:7" ht="12.75">
      <c r="A377" s="139" t="s">
        <v>97</v>
      </c>
      <c r="B377" s="140">
        <v>183</v>
      </c>
      <c r="C377" s="140">
        <v>79</v>
      </c>
      <c r="D377" s="141" t="s">
        <v>72</v>
      </c>
      <c r="E377" s="141" t="s">
        <v>70</v>
      </c>
      <c r="F377" s="140" t="s">
        <v>75</v>
      </c>
      <c r="G377" s="147">
        <f t="shared" si="5"/>
        <v>23.589835468362743</v>
      </c>
    </row>
    <row r="378" spans="1:7" ht="12.75">
      <c r="A378" s="139" t="s">
        <v>97</v>
      </c>
      <c r="B378" s="140">
        <v>183</v>
      </c>
      <c r="C378" s="140">
        <v>99</v>
      </c>
      <c r="D378" s="141" t="s">
        <v>74</v>
      </c>
      <c r="E378" s="141" t="s">
        <v>73</v>
      </c>
      <c r="F378" s="140" t="s">
        <v>75</v>
      </c>
      <c r="G378" s="147">
        <f t="shared" si="5"/>
        <v>29.56194571351787</v>
      </c>
    </row>
    <row r="379" spans="1:7" ht="12.75">
      <c r="A379" s="139" t="s">
        <v>97</v>
      </c>
      <c r="B379" s="140">
        <v>176</v>
      </c>
      <c r="C379" s="140">
        <v>74</v>
      </c>
      <c r="D379" s="141" t="s">
        <v>72</v>
      </c>
      <c r="E379" s="141" t="s">
        <v>70</v>
      </c>
      <c r="F379" s="140" t="s">
        <v>75</v>
      </c>
      <c r="G379" s="147">
        <f t="shared" si="5"/>
        <v>23.889462809917354</v>
      </c>
    </row>
    <row r="380" spans="1:7" ht="12.75">
      <c r="A380" s="139" t="s">
        <v>97</v>
      </c>
      <c r="B380" s="140">
        <v>183</v>
      </c>
      <c r="C380" s="140">
        <v>70</v>
      </c>
      <c r="D380" s="141" t="s">
        <v>70</v>
      </c>
      <c r="E380" s="141" t="s">
        <v>70</v>
      </c>
      <c r="F380" s="140" t="s">
        <v>75</v>
      </c>
      <c r="G380" s="147">
        <f t="shared" si="5"/>
        <v>20.902385858042937</v>
      </c>
    </row>
    <row r="381" spans="1:7" ht="12.75">
      <c r="A381" s="139" t="s">
        <v>97</v>
      </c>
      <c r="B381" s="140">
        <v>188</v>
      </c>
      <c r="C381" s="140">
        <v>72</v>
      </c>
      <c r="D381" s="141" t="s">
        <v>72</v>
      </c>
      <c r="E381" s="141" t="s">
        <v>73</v>
      </c>
      <c r="F381" s="140" t="s">
        <v>75</v>
      </c>
      <c r="G381" s="147">
        <f t="shared" si="5"/>
        <v>20.37120869171571</v>
      </c>
    </row>
    <row r="382" spans="1:7" ht="12.75">
      <c r="A382" s="139" t="s">
        <v>97</v>
      </c>
      <c r="B382" s="140">
        <v>185</v>
      </c>
      <c r="C382" s="140">
        <v>81</v>
      </c>
      <c r="D382" s="141" t="s">
        <v>70</v>
      </c>
      <c r="E382" s="141" t="s">
        <v>70</v>
      </c>
      <c r="F382" s="140" t="s">
        <v>75</v>
      </c>
      <c r="G382" s="147">
        <f t="shared" si="5"/>
        <v>23.66691015339664</v>
      </c>
    </row>
    <row r="383" spans="1:7" ht="12.75">
      <c r="A383" s="139" t="s">
        <v>97</v>
      </c>
      <c r="B383" s="140">
        <v>163</v>
      </c>
      <c r="C383" s="140">
        <v>64</v>
      </c>
      <c r="D383" s="141" t="s">
        <v>72</v>
      </c>
      <c r="E383" s="141" t="s">
        <v>70</v>
      </c>
      <c r="F383" s="140" t="s">
        <v>71</v>
      </c>
      <c r="G383" s="147">
        <f t="shared" si="5"/>
        <v>24.088223117166624</v>
      </c>
    </row>
    <row r="384" spans="1:7" ht="12.75">
      <c r="A384" s="139" t="s">
        <v>98</v>
      </c>
      <c r="B384" s="140">
        <v>170</v>
      </c>
      <c r="C384" s="140">
        <v>68</v>
      </c>
      <c r="D384" s="141" t="s">
        <v>70</v>
      </c>
      <c r="E384" s="141" t="s">
        <v>70</v>
      </c>
      <c r="F384" s="140" t="s">
        <v>71</v>
      </c>
      <c r="G384" s="147">
        <f t="shared" si="5"/>
        <v>23.529411764705884</v>
      </c>
    </row>
    <row r="385" spans="1:7" ht="12.75">
      <c r="A385" s="139" t="s">
        <v>98</v>
      </c>
      <c r="B385" s="140">
        <v>178</v>
      </c>
      <c r="C385" s="140">
        <v>68</v>
      </c>
      <c r="D385" s="141" t="s">
        <v>72</v>
      </c>
      <c r="E385" s="141" t="s">
        <v>70</v>
      </c>
      <c r="F385" s="140" t="s">
        <v>75</v>
      </c>
      <c r="G385" s="147">
        <f t="shared" si="5"/>
        <v>21.461936624163616</v>
      </c>
    </row>
    <row r="386" spans="1:7" ht="12.75">
      <c r="A386" s="139" t="s">
        <v>98</v>
      </c>
      <c r="B386" s="140">
        <v>190</v>
      </c>
      <c r="C386" s="140">
        <v>90</v>
      </c>
      <c r="D386" s="141" t="s">
        <v>72</v>
      </c>
      <c r="E386" s="141" t="s">
        <v>73</v>
      </c>
      <c r="F386" s="140" t="s">
        <v>75</v>
      </c>
      <c r="G386" s="147">
        <f t="shared" si="5"/>
        <v>24.930747922437675</v>
      </c>
    </row>
    <row r="387" spans="1:7" ht="12.75">
      <c r="A387" s="139" t="s">
        <v>98</v>
      </c>
      <c r="B387" s="140">
        <v>159</v>
      </c>
      <c r="C387" s="140">
        <v>52</v>
      </c>
      <c r="D387" s="141" t="s">
        <v>74</v>
      </c>
      <c r="E387" s="141" t="s">
        <v>70</v>
      </c>
      <c r="F387" s="140" t="s">
        <v>71</v>
      </c>
      <c r="G387" s="147">
        <f aca="true" t="shared" si="6" ref="G387:G450">C387/(B387/100)^2</f>
        <v>20.56880661366243</v>
      </c>
    </row>
    <row r="388" spans="1:7" ht="12.75">
      <c r="A388" s="139" t="s">
        <v>98</v>
      </c>
      <c r="B388" s="140">
        <v>175</v>
      </c>
      <c r="C388" s="140">
        <v>72</v>
      </c>
      <c r="D388" s="141" t="s">
        <v>74</v>
      </c>
      <c r="E388" s="141" t="s">
        <v>70</v>
      </c>
      <c r="F388" s="140" t="s">
        <v>75</v>
      </c>
      <c r="G388" s="147">
        <f t="shared" si="6"/>
        <v>23.510204081632654</v>
      </c>
    </row>
    <row r="389" spans="1:7" ht="12.75">
      <c r="A389" s="139" t="s">
        <v>98</v>
      </c>
      <c r="B389" s="140">
        <v>182</v>
      </c>
      <c r="C389" s="140">
        <v>73</v>
      </c>
      <c r="D389" s="141" t="s">
        <v>74</v>
      </c>
      <c r="E389" s="141" t="s">
        <v>73</v>
      </c>
      <c r="F389" s="140" t="s">
        <v>75</v>
      </c>
      <c r="G389" s="147">
        <f t="shared" si="6"/>
        <v>22.03840115928028</v>
      </c>
    </row>
    <row r="390" spans="1:7" ht="12.75">
      <c r="A390" s="139" t="s">
        <v>98</v>
      </c>
      <c r="B390" s="140">
        <v>177</v>
      </c>
      <c r="C390" s="140">
        <v>70</v>
      </c>
      <c r="D390" s="141" t="s">
        <v>72</v>
      </c>
      <c r="E390" s="141" t="s">
        <v>73</v>
      </c>
      <c r="F390" s="140" t="s">
        <v>75</v>
      </c>
      <c r="G390" s="147">
        <f t="shared" si="6"/>
        <v>22.34351559258195</v>
      </c>
    </row>
    <row r="391" spans="1:7" ht="12.75">
      <c r="A391" s="139" t="s">
        <v>98</v>
      </c>
      <c r="B391" s="140">
        <v>175</v>
      </c>
      <c r="C391" s="140">
        <v>63</v>
      </c>
      <c r="D391" s="141" t="s">
        <v>70</v>
      </c>
      <c r="E391" s="141" t="s">
        <v>70</v>
      </c>
      <c r="F391" s="140" t="s">
        <v>75</v>
      </c>
      <c r="G391" s="147">
        <f t="shared" si="6"/>
        <v>20.571428571428573</v>
      </c>
    </row>
    <row r="392" spans="1:7" ht="12.75">
      <c r="A392" s="139" t="s">
        <v>98</v>
      </c>
      <c r="B392" s="140">
        <v>178</v>
      </c>
      <c r="C392" s="140">
        <v>75</v>
      </c>
      <c r="D392" s="141" t="s">
        <v>70</v>
      </c>
      <c r="E392" s="141" t="s">
        <v>70</v>
      </c>
      <c r="F392" s="140" t="s">
        <v>75</v>
      </c>
      <c r="G392" s="147">
        <f t="shared" si="6"/>
        <v>23.671253629592222</v>
      </c>
    </row>
    <row r="393" spans="1:7" ht="12.75">
      <c r="A393" s="139" t="s">
        <v>98</v>
      </c>
      <c r="B393" s="140">
        <v>185</v>
      </c>
      <c r="C393" s="140">
        <v>95</v>
      </c>
      <c r="D393" s="141" t="s">
        <v>70</v>
      </c>
      <c r="E393" s="141" t="s">
        <v>73</v>
      </c>
      <c r="F393" s="140" t="s">
        <v>75</v>
      </c>
      <c r="G393" s="147">
        <f t="shared" si="6"/>
        <v>27.757487216946675</v>
      </c>
    </row>
    <row r="394" spans="1:7" ht="12.75">
      <c r="A394" s="139" t="s">
        <v>98</v>
      </c>
      <c r="B394" s="140">
        <v>178</v>
      </c>
      <c r="C394" s="140">
        <v>80</v>
      </c>
      <c r="D394" s="141" t="s">
        <v>72</v>
      </c>
      <c r="E394" s="141" t="s">
        <v>73</v>
      </c>
      <c r="F394" s="140" t="s">
        <v>75</v>
      </c>
      <c r="G394" s="147">
        <f t="shared" si="6"/>
        <v>25.24933720489837</v>
      </c>
    </row>
    <row r="395" spans="1:7" ht="12.75">
      <c r="A395" s="139" t="s">
        <v>98</v>
      </c>
      <c r="B395" s="140">
        <v>170</v>
      </c>
      <c r="C395" s="140">
        <v>55</v>
      </c>
      <c r="D395" s="141" t="s">
        <v>70</v>
      </c>
      <c r="E395" s="141" t="s">
        <v>70</v>
      </c>
      <c r="F395" s="140" t="s">
        <v>71</v>
      </c>
      <c r="G395" s="147">
        <f t="shared" si="6"/>
        <v>19.031141868512112</v>
      </c>
    </row>
    <row r="396" spans="1:7" ht="12.75">
      <c r="A396" s="139" t="s">
        <v>98</v>
      </c>
      <c r="B396" s="140">
        <v>166</v>
      </c>
      <c r="C396" s="140">
        <v>50</v>
      </c>
      <c r="D396" s="141" t="s">
        <v>72</v>
      </c>
      <c r="E396" s="141" t="s">
        <v>70</v>
      </c>
      <c r="F396" s="140" t="s">
        <v>71</v>
      </c>
      <c r="G396" s="147">
        <f t="shared" si="6"/>
        <v>18.144868631151112</v>
      </c>
    </row>
    <row r="397" spans="1:7" ht="12.75">
      <c r="A397" s="139" t="s">
        <v>98</v>
      </c>
      <c r="B397" s="140">
        <v>178</v>
      </c>
      <c r="C397" s="140">
        <v>71</v>
      </c>
      <c r="D397" s="141" t="s">
        <v>72</v>
      </c>
      <c r="E397" s="141" t="s">
        <v>73</v>
      </c>
      <c r="F397" s="140" t="s">
        <v>75</v>
      </c>
      <c r="G397" s="147">
        <f t="shared" si="6"/>
        <v>22.408786769347305</v>
      </c>
    </row>
    <row r="398" spans="1:7" ht="12.75">
      <c r="A398" s="139" t="s">
        <v>98</v>
      </c>
      <c r="B398" s="140">
        <v>178</v>
      </c>
      <c r="C398" s="140">
        <v>70</v>
      </c>
      <c r="D398" s="141" t="s">
        <v>72</v>
      </c>
      <c r="E398" s="141" t="s">
        <v>70</v>
      </c>
      <c r="F398" s="140" t="s">
        <v>75</v>
      </c>
      <c r="G398" s="147">
        <f t="shared" si="6"/>
        <v>22.093170054286073</v>
      </c>
    </row>
    <row r="399" spans="1:7" ht="12.75">
      <c r="A399" s="139" t="s">
        <v>98</v>
      </c>
      <c r="B399" s="140">
        <v>160</v>
      </c>
      <c r="C399" s="140">
        <v>48</v>
      </c>
      <c r="D399" s="141" t="s">
        <v>72</v>
      </c>
      <c r="E399" s="141" t="s">
        <v>70</v>
      </c>
      <c r="F399" s="140" t="s">
        <v>71</v>
      </c>
      <c r="G399" s="147">
        <f t="shared" si="6"/>
        <v>18.749999999999996</v>
      </c>
    </row>
    <row r="400" spans="1:7" ht="12.75">
      <c r="A400" s="139" t="s">
        <v>98</v>
      </c>
      <c r="B400" s="140">
        <v>172</v>
      </c>
      <c r="C400" s="140">
        <v>65</v>
      </c>
      <c r="D400" s="141" t="s">
        <v>70</v>
      </c>
      <c r="E400" s="141" t="s">
        <v>70</v>
      </c>
      <c r="F400" s="140" t="s">
        <v>75</v>
      </c>
      <c r="G400" s="147">
        <f t="shared" si="6"/>
        <v>21.971335857220122</v>
      </c>
    </row>
    <row r="401" spans="1:7" ht="12.75">
      <c r="A401" s="139" t="s">
        <v>98</v>
      </c>
      <c r="B401" s="140">
        <v>169</v>
      </c>
      <c r="C401" s="140">
        <v>63</v>
      </c>
      <c r="D401" s="141" t="s">
        <v>70</v>
      </c>
      <c r="E401" s="141" t="s">
        <v>70</v>
      </c>
      <c r="F401" s="140" t="s">
        <v>75</v>
      </c>
      <c r="G401" s="147">
        <f t="shared" si="6"/>
        <v>22.058051188683873</v>
      </c>
    </row>
    <row r="402" spans="1:7" ht="12.75">
      <c r="A402" s="139" t="s">
        <v>98</v>
      </c>
      <c r="B402" s="140">
        <v>170</v>
      </c>
      <c r="C402" s="140">
        <v>56</v>
      </c>
      <c r="D402" s="141" t="s">
        <v>70</v>
      </c>
      <c r="E402" s="141" t="s">
        <v>70</v>
      </c>
      <c r="F402" s="140" t="s">
        <v>75</v>
      </c>
      <c r="G402" s="147">
        <f t="shared" si="6"/>
        <v>19.377162629757787</v>
      </c>
    </row>
    <row r="403" spans="1:7" ht="12.75">
      <c r="A403" s="139" t="s">
        <v>98</v>
      </c>
      <c r="B403" s="140">
        <v>169</v>
      </c>
      <c r="C403" s="140">
        <v>66</v>
      </c>
      <c r="D403" s="141" t="s">
        <v>70</v>
      </c>
      <c r="E403" s="141" t="s">
        <v>70</v>
      </c>
      <c r="F403" s="140" t="s">
        <v>71</v>
      </c>
      <c r="G403" s="147">
        <f t="shared" si="6"/>
        <v>23.1084345786212</v>
      </c>
    </row>
    <row r="404" spans="1:7" ht="12.75">
      <c r="A404" s="139" t="s">
        <v>98</v>
      </c>
      <c r="B404" s="140">
        <v>160</v>
      </c>
      <c r="C404" s="140">
        <v>55</v>
      </c>
      <c r="D404" s="141" t="s">
        <v>74</v>
      </c>
      <c r="E404" s="141" t="s">
        <v>70</v>
      </c>
      <c r="F404" s="140" t="s">
        <v>71</v>
      </c>
      <c r="G404" s="147">
        <f t="shared" si="6"/>
        <v>21.484374999999996</v>
      </c>
    </row>
    <row r="405" spans="1:7" ht="12.75">
      <c r="A405" s="139" t="s">
        <v>98</v>
      </c>
      <c r="B405" s="140">
        <v>168</v>
      </c>
      <c r="C405" s="140">
        <v>50</v>
      </c>
      <c r="D405" s="141" t="s">
        <v>70</v>
      </c>
      <c r="E405" s="141" t="s">
        <v>70</v>
      </c>
      <c r="F405" s="140" t="s">
        <v>71</v>
      </c>
      <c r="G405" s="147">
        <f t="shared" si="6"/>
        <v>17.71541950113379</v>
      </c>
    </row>
    <row r="406" spans="1:7" ht="12.75">
      <c r="A406" s="139" t="s">
        <v>98</v>
      </c>
      <c r="B406" s="140">
        <v>170</v>
      </c>
      <c r="C406" s="140">
        <v>60</v>
      </c>
      <c r="D406" s="141" t="s">
        <v>72</v>
      </c>
      <c r="E406" s="141" t="s">
        <v>73</v>
      </c>
      <c r="F406" s="140" t="s">
        <v>71</v>
      </c>
      <c r="G406" s="147">
        <f t="shared" si="6"/>
        <v>20.761245674740486</v>
      </c>
    </row>
    <row r="407" spans="1:7" ht="12.75">
      <c r="A407" s="139" t="s">
        <v>98</v>
      </c>
      <c r="B407" s="140">
        <v>164</v>
      </c>
      <c r="C407" s="140">
        <v>67</v>
      </c>
      <c r="D407" s="141" t="s">
        <v>72</v>
      </c>
      <c r="E407" s="141" t="s">
        <v>73</v>
      </c>
      <c r="F407" s="140" t="s">
        <v>71</v>
      </c>
      <c r="G407" s="147">
        <f t="shared" si="6"/>
        <v>24.910767400356935</v>
      </c>
    </row>
    <row r="408" spans="1:7" ht="12.75">
      <c r="A408" s="139" t="s">
        <v>98</v>
      </c>
      <c r="B408" s="140">
        <v>174</v>
      </c>
      <c r="C408" s="140">
        <v>66</v>
      </c>
      <c r="D408" s="141" t="s">
        <v>74</v>
      </c>
      <c r="E408" s="141" t="s">
        <v>70</v>
      </c>
      <c r="F408" s="140" t="s">
        <v>71</v>
      </c>
      <c r="G408" s="147">
        <f t="shared" si="6"/>
        <v>21.79944510503369</v>
      </c>
    </row>
    <row r="409" spans="1:7" ht="12.75">
      <c r="A409" s="139" t="s">
        <v>98</v>
      </c>
      <c r="B409" s="140">
        <v>185</v>
      </c>
      <c r="C409" s="140">
        <v>82</v>
      </c>
      <c r="D409" s="141" t="s">
        <v>70</v>
      </c>
      <c r="E409" s="141" t="s">
        <v>70</v>
      </c>
      <c r="F409" s="140" t="s">
        <v>75</v>
      </c>
      <c r="G409" s="147">
        <f t="shared" si="6"/>
        <v>23.959094229364496</v>
      </c>
    </row>
    <row r="410" spans="1:7" ht="12.75">
      <c r="A410" s="139" t="s">
        <v>98</v>
      </c>
      <c r="B410" s="140">
        <v>178</v>
      </c>
      <c r="C410" s="140">
        <v>60</v>
      </c>
      <c r="D410" s="141" t="s">
        <v>74</v>
      </c>
      <c r="E410" s="141" t="s">
        <v>73</v>
      </c>
      <c r="F410" s="140" t="s">
        <v>71</v>
      </c>
      <c r="G410" s="147">
        <f t="shared" si="6"/>
        <v>18.93700290367378</v>
      </c>
    </row>
    <row r="411" spans="1:7" ht="12.75">
      <c r="A411" s="139" t="s">
        <v>98</v>
      </c>
      <c r="B411" s="140">
        <v>160</v>
      </c>
      <c r="C411" s="140">
        <v>54</v>
      </c>
      <c r="D411" s="141" t="s">
        <v>70</v>
      </c>
      <c r="E411" s="141" t="s">
        <v>70</v>
      </c>
      <c r="F411" s="140" t="s">
        <v>71</v>
      </c>
      <c r="G411" s="147">
        <f t="shared" si="6"/>
        <v>21.093749999999996</v>
      </c>
    </row>
    <row r="412" spans="1:7" ht="12.75">
      <c r="A412" s="139" t="s">
        <v>98</v>
      </c>
      <c r="B412" s="140">
        <v>184</v>
      </c>
      <c r="C412" s="140">
        <v>78</v>
      </c>
      <c r="D412" s="141" t="s">
        <v>70</v>
      </c>
      <c r="E412" s="141" t="s">
        <v>76</v>
      </c>
      <c r="F412" s="140" t="s">
        <v>75</v>
      </c>
      <c r="G412" s="147">
        <f t="shared" si="6"/>
        <v>23.03875236294896</v>
      </c>
    </row>
    <row r="413" spans="1:7" ht="12.75">
      <c r="A413" s="139" t="s">
        <v>98</v>
      </c>
      <c r="B413" s="140">
        <v>184</v>
      </c>
      <c r="C413" s="140">
        <v>64</v>
      </c>
      <c r="D413" s="141" t="s">
        <v>70</v>
      </c>
      <c r="E413" s="141" t="s">
        <v>73</v>
      </c>
      <c r="F413" s="140" t="s">
        <v>75</v>
      </c>
      <c r="G413" s="147">
        <f t="shared" si="6"/>
        <v>18.90359168241966</v>
      </c>
    </row>
    <row r="414" spans="1:7" ht="12.75">
      <c r="A414" s="139" t="s">
        <v>98</v>
      </c>
      <c r="B414" s="140">
        <v>168</v>
      </c>
      <c r="C414" s="140">
        <v>58</v>
      </c>
      <c r="D414" s="141" t="s">
        <v>70</v>
      </c>
      <c r="E414" s="141" t="s">
        <v>70</v>
      </c>
      <c r="F414" s="140" t="s">
        <v>71</v>
      </c>
      <c r="G414" s="147">
        <f t="shared" si="6"/>
        <v>20.549886621315196</v>
      </c>
    </row>
    <row r="415" spans="1:7" ht="12.75">
      <c r="A415" s="139" t="s">
        <v>98</v>
      </c>
      <c r="B415" s="140">
        <v>176</v>
      </c>
      <c r="C415" s="140">
        <v>65</v>
      </c>
      <c r="D415" s="141" t="s">
        <v>70</v>
      </c>
      <c r="E415" s="141" t="s">
        <v>70</v>
      </c>
      <c r="F415" s="140" t="s">
        <v>71</v>
      </c>
      <c r="G415" s="147">
        <f t="shared" si="6"/>
        <v>20.983987603305785</v>
      </c>
    </row>
    <row r="416" spans="1:7" ht="12.75">
      <c r="A416" s="139" t="s">
        <v>98</v>
      </c>
      <c r="B416" s="140">
        <v>169</v>
      </c>
      <c r="C416" s="140">
        <v>70</v>
      </c>
      <c r="D416" s="141" t="s">
        <v>70</v>
      </c>
      <c r="E416" s="141" t="s">
        <v>70</v>
      </c>
      <c r="F416" s="140" t="s">
        <v>71</v>
      </c>
      <c r="G416" s="147">
        <f t="shared" si="6"/>
        <v>24.508945765204302</v>
      </c>
    </row>
    <row r="417" spans="1:7" ht="12.75">
      <c r="A417" s="139" t="s">
        <v>98</v>
      </c>
      <c r="B417" s="140">
        <v>161</v>
      </c>
      <c r="C417" s="140">
        <v>58</v>
      </c>
      <c r="D417" s="141" t="s">
        <v>70</v>
      </c>
      <c r="E417" s="141" t="s">
        <v>70</v>
      </c>
      <c r="F417" s="140" t="s">
        <v>71</v>
      </c>
      <c r="G417" s="147">
        <f t="shared" si="6"/>
        <v>22.375679950619187</v>
      </c>
    </row>
    <row r="418" spans="1:7" ht="12.75">
      <c r="A418" s="139" t="s">
        <v>98</v>
      </c>
      <c r="B418" s="140">
        <v>191</v>
      </c>
      <c r="C418" s="140">
        <v>95</v>
      </c>
      <c r="D418" s="141" t="s">
        <v>70</v>
      </c>
      <c r="E418" s="141" t="s">
        <v>70</v>
      </c>
      <c r="F418" s="140" t="s">
        <v>75</v>
      </c>
      <c r="G418" s="147">
        <f t="shared" si="6"/>
        <v>26.040952824758094</v>
      </c>
    </row>
    <row r="419" spans="1:7" ht="12.75">
      <c r="A419" s="139" t="s">
        <v>98</v>
      </c>
      <c r="B419" s="140">
        <v>174</v>
      </c>
      <c r="C419" s="140">
        <v>78</v>
      </c>
      <c r="D419" s="141" t="s">
        <v>74</v>
      </c>
      <c r="E419" s="141" t="s">
        <v>70</v>
      </c>
      <c r="F419" s="140" t="s">
        <v>71</v>
      </c>
      <c r="G419" s="147">
        <f t="shared" si="6"/>
        <v>25.762980578676178</v>
      </c>
    </row>
    <row r="420" spans="1:7" ht="12.75">
      <c r="A420" s="139" t="s">
        <v>98</v>
      </c>
      <c r="B420" s="140">
        <v>177</v>
      </c>
      <c r="C420" s="140">
        <v>70</v>
      </c>
      <c r="D420" s="141" t="s">
        <v>72</v>
      </c>
      <c r="E420" s="141" t="s">
        <v>70</v>
      </c>
      <c r="F420" s="140" t="s">
        <v>75</v>
      </c>
      <c r="G420" s="147">
        <f t="shared" si="6"/>
        <v>22.34351559258195</v>
      </c>
    </row>
    <row r="421" spans="1:7" ht="12.75">
      <c r="A421" s="139" t="s">
        <v>98</v>
      </c>
      <c r="B421" s="140">
        <v>174</v>
      </c>
      <c r="C421" s="140">
        <v>66</v>
      </c>
      <c r="D421" s="141" t="s">
        <v>70</v>
      </c>
      <c r="E421" s="141" t="s">
        <v>70</v>
      </c>
      <c r="F421" s="140" t="s">
        <v>75</v>
      </c>
      <c r="G421" s="147">
        <f t="shared" si="6"/>
        <v>21.79944510503369</v>
      </c>
    </row>
    <row r="422" spans="1:7" ht="12.75">
      <c r="A422" s="139" t="s">
        <v>98</v>
      </c>
      <c r="B422" s="140">
        <v>178</v>
      </c>
      <c r="C422" s="140">
        <v>65</v>
      </c>
      <c r="D422" s="141" t="s">
        <v>74</v>
      </c>
      <c r="E422" s="141" t="s">
        <v>70</v>
      </c>
      <c r="F422" s="140" t="s">
        <v>75</v>
      </c>
      <c r="G422" s="147">
        <f t="shared" si="6"/>
        <v>20.515086478979924</v>
      </c>
    </row>
    <row r="423" spans="1:7" ht="12.75">
      <c r="A423" s="139" t="s">
        <v>98</v>
      </c>
      <c r="B423" s="140">
        <v>173</v>
      </c>
      <c r="C423" s="140">
        <v>64</v>
      </c>
      <c r="D423" s="141" t="s">
        <v>70</v>
      </c>
      <c r="E423" s="141" t="s">
        <v>70</v>
      </c>
      <c r="F423" s="140" t="s">
        <v>75</v>
      </c>
      <c r="G423" s="147">
        <f t="shared" si="6"/>
        <v>21.383941996057334</v>
      </c>
    </row>
    <row r="424" spans="1:7" ht="12.75">
      <c r="A424" s="139" t="s">
        <v>98</v>
      </c>
      <c r="B424" s="140">
        <v>181</v>
      </c>
      <c r="C424" s="140">
        <v>74</v>
      </c>
      <c r="D424" s="141" t="s">
        <v>70</v>
      </c>
      <c r="E424" s="141" t="s">
        <v>70</v>
      </c>
      <c r="F424" s="140" t="s">
        <v>75</v>
      </c>
      <c r="G424" s="147">
        <f t="shared" si="6"/>
        <v>22.587833094227893</v>
      </c>
    </row>
    <row r="425" spans="1:7" ht="12.75">
      <c r="A425" s="139" t="s">
        <v>98</v>
      </c>
      <c r="B425" s="140">
        <v>166</v>
      </c>
      <c r="C425" s="140">
        <v>68</v>
      </c>
      <c r="D425" s="141" t="s">
        <v>72</v>
      </c>
      <c r="E425" s="141" t="s">
        <v>73</v>
      </c>
      <c r="F425" s="140" t="s">
        <v>71</v>
      </c>
      <c r="G425" s="147">
        <f t="shared" si="6"/>
        <v>24.677021338365513</v>
      </c>
    </row>
    <row r="426" spans="1:7" ht="12.75">
      <c r="A426" s="139" t="s">
        <v>98</v>
      </c>
      <c r="B426" s="140">
        <v>170</v>
      </c>
      <c r="C426" s="140">
        <v>55</v>
      </c>
      <c r="D426" s="141" t="s">
        <v>74</v>
      </c>
      <c r="E426" s="141" t="s">
        <v>73</v>
      </c>
      <c r="F426" s="140" t="s">
        <v>71</v>
      </c>
      <c r="G426" s="147">
        <f t="shared" si="6"/>
        <v>19.031141868512112</v>
      </c>
    </row>
    <row r="427" spans="1:7" ht="12.75">
      <c r="A427" s="139" t="s">
        <v>98</v>
      </c>
      <c r="B427" s="140">
        <v>173</v>
      </c>
      <c r="C427" s="140">
        <v>56</v>
      </c>
      <c r="D427" s="141" t="s">
        <v>72</v>
      </c>
      <c r="E427" s="141" t="s">
        <v>73</v>
      </c>
      <c r="F427" s="140" t="s">
        <v>71</v>
      </c>
      <c r="G427" s="147">
        <f t="shared" si="6"/>
        <v>18.710949246550168</v>
      </c>
    </row>
    <row r="428" spans="1:7" ht="12.75">
      <c r="A428" s="139" t="s">
        <v>98</v>
      </c>
      <c r="B428" s="140">
        <v>183</v>
      </c>
      <c r="C428" s="140">
        <v>65</v>
      </c>
      <c r="D428" s="141" t="s">
        <v>70</v>
      </c>
      <c r="E428" s="141" t="s">
        <v>70</v>
      </c>
      <c r="F428" s="140" t="s">
        <v>71</v>
      </c>
      <c r="G428" s="147">
        <f t="shared" si="6"/>
        <v>19.409358296754156</v>
      </c>
    </row>
    <row r="429" spans="1:7" ht="12.75">
      <c r="A429" s="139" t="s">
        <v>98</v>
      </c>
      <c r="B429" s="140">
        <v>174</v>
      </c>
      <c r="C429" s="140">
        <v>51</v>
      </c>
      <c r="D429" s="141" t="s">
        <v>72</v>
      </c>
      <c r="E429" s="141" t="s">
        <v>73</v>
      </c>
      <c r="F429" s="140" t="s">
        <v>71</v>
      </c>
      <c r="G429" s="147">
        <f t="shared" si="6"/>
        <v>16.84502576298058</v>
      </c>
    </row>
    <row r="430" spans="1:7" ht="12.75">
      <c r="A430" s="139" t="s">
        <v>99</v>
      </c>
      <c r="B430" s="140">
        <v>170</v>
      </c>
      <c r="C430" s="140">
        <v>65</v>
      </c>
      <c r="D430" s="141" t="s">
        <v>70</v>
      </c>
      <c r="E430" s="141" t="s">
        <v>70</v>
      </c>
      <c r="F430" s="140" t="s">
        <v>75</v>
      </c>
      <c r="G430" s="147">
        <f t="shared" si="6"/>
        <v>22.49134948096886</v>
      </c>
    </row>
    <row r="431" spans="1:7" ht="12.75">
      <c r="A431" s="139" t="s">
        <v>99</v>
      </c>
      <c r="B431" s="140">
        <v>181</v>
      </c>
      <c r="C431" s="140">
        <v>82</v>
      </c>
      <c r="D431" s="141" t="s">
        <v>70</v>
      </c>
      <c r="E431" s="141" t="s">
        <v>70</v>
      </c>
      <c r="F431" s="140" t="s">
        <v>75</v>
      </c>
      <c r="G431" s="147">
        <f t="shared" si="6"/>
        <v>25.029760996306585</v>
      </c>
    </row>
    <row r="432" spans="1:7" ht="12.75">
      <c r="A432" s="139" t="s">
        <v>99</v>
      </c>
      <c r="B432" s="140">
        <v>176</v>
      </c>
      <c r="C432" s="140">
        <v>67</v>
      </c>
      <c r="D432" s="141" t="s">
        <v>74</v>
      </c>
      <c r="E432" s="141" t="s">
        <v>73</v>
      </c>
      <c r="F432" s="140" t="s">
        <v>75</v>
      </c>
      <c r="G432" s="147">
        <f t="shared" si="6"/>
        <v>21.62964876033058</v>
      </c>
    </row>
    <row r="433" spans="1:7" ht="12.75">
      <c r="A433" s="139" t="s">
        <v>99</v>
      </c>
      <c r="B433" s="140">
        <v>188</v>
      </c>
      <c r="C433" s="140">
        <v>90</v>
      </c>
      <c r="D433" s="141" t="s">
        <v>74</v>
      </c>
      <c r="E433" s="141" t="s">
        <v>70</v>
      </c>
      <c r="F433" s="140" t="s">
        <v>75</v>
      </c>
      <c r="G433" s="147">
        <f t="shared" si="6"/>
        <v>25.46401086464464</v>
      </c>
    </row>
    <row r="434" spans="1:7" ht="12.75">
      <c r="A434" s="139" t="s">
        <v>99</v>
      </c>
      <c r="B434" s="140">
        <v>163</v>
      </c>
      <c r="C434" s="140">
        <v>56</v>
      </c>
      <c r="D434" s="141" t="s">
        <v>74</v>
      </c>
      <c r="E434" s="141" t="s">
        <v>70</v>
      </c>
      <c r="F434" s="140" t="s">
        <v>71</v>
      </c>
      <c r="G434" s="147">
        <f t="shared" si="6"/>
        <v>21.077195227520797</v>
      </c>
    </row>
    <row r="435" spans="1:7" ht="12.75">
      <c r="A435" s="139" t="s">
        <v>99</v>
      </c>
      <c r="B435" s="140">
        <v>169</v>
      </c>
      <c r="C435" s="140">
        <v>62</v>
      </c>
      <c r="D435" s="141" t="s">
        <v>70</v>
      </c>
      <c r="E435" s="141" t="s">
        <v>70</v>
      </c>
      <c r="F435" s="140" t="s">
        <v>71</v>
      </c>
      <c r="G435" s="147">
        <f t="shared" si="6"/>
        <v>21.707923392038097</v>
      </c>
    </row>
    <row r="436" spans="1:7" ht="12.75">
      <c r="A436" s="139" t="s">
        <v>99</v>
      </c>
      <c r="B436" s="140">
        <v>177</v>
      </c>
      <c r="C436" s="140">
        <v>65</v>
      </c>
      <c r="D436" s="141" t="s">
        <v>72</v>
      </c>
      <c r="E436" s="141" t="s">
        <v>73</v>
      </c>
      <c r="F436" s="140" t="s">
        <v>75</v>
      </c>
      <c r="G436" s="147">
        <f t="shared" si="6"/>
        <v>20.747550193111813</v>
      </c>
    </row>
    <row r="437" spans="1:7" ht="12.75">
      <c r="A437" s="139" t="s">
        <v>99</v>
      </c>
      <c r="B437" s="140">
        <v>170</v>
      </c>
      <c r="C437" s="140">
        <v>68</v>
      </c>
      <c r="D437" s="141" t="s">
        <v>70</v>
      </c>
      <c r="E437" s="141" t="s">
        <v>70</v>
      </c>
      <c r="F437" s="140" t="s">
        <v>75</v>
      </c>
      <c r="G437" s="147">
        <f t="shared" si="6"/>
        <v>23.529411764705884</v>
      </c>
    </row>
    <row r="438" spans="1:7" ht="12.75">
      <c r="A438" s="139" t="s">
        <v>99</v>
      </c>
      <c r="B438" s="140">
        <v>174</v>
      </c>
      <c r="C438" s="140">
        <v>61</v>
      </c>
      <c r="D438" s="141" t="s">
        <v>72</v>
      </c>
      <c r="E438" s="141" t="s">
        <v>73</v>
      </c>
      <c r="F438" s="140" t="s">
        <v>71</v>
      </c>
      <c r="G438" s="147">
        <f t="shared" si="6"/>
        <v>20.147971991015986</v>
      </c>
    </row>
    <row r="439" spans="1:7" ht="12.75">
      <c r="A439" s="139" t="s">
        <v>99</v>
      </c>
      <c r="B439" s="140">
        <v>178</v>
      </c>
      <c r="C439" s="140">
        <v>65</v>
      </c>
      <c r="D439" s="141" t="s">
        <v>74</v>
      </c>
      <c r="E439" s="141" t="s">
        <v>73</v>
      </c>
      <c r="F439" s="140" t="s">
        <v>71</v>
      </c>
      <c r="G439" s="147">
        <f t="shared" si="6"/>
        <v>20.515086478979924</v>
      </c>
    </row>
    <row r="440" spans="1:7" ht="12.75">
      <c r="A440" s="139" t="s">
        <v>99</v>
      </c>
      <c r="B440" s="140">
        <v>186</v>
      </c>
      <c r="C440" s="140">
        <v>72</v>
      </c>
      <c r="D440" s="141" t="s">
        <v>72</v>
      </c>
      <c r="E440" s="141" t="s">
        <v>70</v>
      </c>
      <c r="F440" s="140" t="s">
        <v>75</v>
      </c>
      <c r="G440" s="147">
        <f t="shared" si="6"/>
        <v>20.811654526534856</v>
      </c>
    </row>
    <row r="441" spans="1:7" ht="12.75">
      <c r="A441" s="139" t="s">
        <v>99</v>
      </c>
      <c r="B441" s="140">
        <v>156</v>
      </c>
      <c r="C441" s="140">
        <v>56</v>
      </c>
      <c r="D441" s="141" t="s">
        <v>70</v>
      </c>
      <c r="E441" s="141" t="s">
        <v>70</v>
      </c>
      <c r="F441" s="140" t="s">
        <v>71</v>
      </c>
      <c r="G441" s="147">
        <f t="shared" si="6"/>
        <v>23.011176857330703</v>
      </c>
    </row>
    <row r="442" spans="1:7" ht="12.75">
      <c r="A442" s="139" t="s">
        <v>99</v>
      </c>
      <c r="B442" s="140">
        <v>170</v>
      </c>
      <c r="C442" s="140">
        <v>67</v>
      </c>
      <c r="D442" s="141" t="s">
        <v>74</v>
      </c>
      <c r="E442" s="141" t="s">
        <v>70</v>
      </c>
      <c r="F442" s="140" t="s">
        <v>75</v>
      </c>
      <c r="G442" s="147">
        <f t="shared" si="6"/>
        <v>23.18339100346021</v>
      </c>
    </row>
    <row r="443" spans="1:7" ht="12.75">
      <c r="A443" s="139" t="s">
        <v>99</v>
      </c>
      <c r="B443" s="140">
        <v>163</v>
      </c>
      <c r="C443" s="140">
        <v>50</v>
      </c>
      <c r="D443" s="141" t="s">
        <v>74</v>
      </c>
      <c r="E443" s="141" t="s">
        <v>70</v>
      </c>
      <c r="F443" s="140" t="s">
        <v>71</v>
      </c>
      <c r="G443" s="147">
        <f t="shared" si="6"/>
        <v>18.818924310286427</v>
      </c>
    </row>
    <row r="444" spans="1:7" ht="12.75">
      <c r="A444" s="139" t="s">
        <v>99</v>
      </c>
      <c r="B444" s="140">
        <v>181</v>
      </c>
      <c r="C444" s="140">
        <v>75</v>
      </c>
      <c r="D444" s="141" t="s">
        <v>70</v>
      </c>
      <c r="E444" s="141" t="s">
        <v>70</v>
      </c>
      <c r="F444" s="140" t="s">
        <v>75</v>
      </c>
      <c r="G444" s="147">
        <f t="shared" si="6"/>
        <v>22.89307408198773</v>
      </c>
    </row>
    <row r="445" spans="1:7" ht="12.75">
      <c r="A445" s="139" t="s">
        <v>99</v>
      </c>
      <c r="B445" s="140">
        <v>172</v>
      </c>
      <c r="C445" s="140">
        <v>60</v>
      </c>
      <c r="D445" s="141" t="s">
        <v>70</v>
      </c>
      <c r="E445" s="141" t="s">
        <v>70</v>
      </c>
      <c r="F445" s="140" t="s">
        <v>71</v>
      </c>
      <c r="G445" s="147">
        <f t="shared" si="6"/>
        <v>20.281233098972418</v>
      </c>
    </row>
    <row r="446" spans="1:7" ht="12.75">
      <c r="A446" s="139" t="s">
        <v>99</v>
      </c>
      <c r="B446" s="140">
        <v>161</v>
      </c>
      <c r="C446" s="140">
        <v>54</v>
      </c>
      <c r="D446" s="141" t="s">
        <v>70</v>
      </c>
      <c r="E446" s="141" t="s">
        <v>70</v>
      </c>
      <c r="F446" s="140" t="s">
        <v>71</v>
      </c>
      <c r="G446" s="147">
        <f t="shared" si="6"/>
        <v>20.832529609197174</v>
      </c>
    </row>
    <row r="447" spans="1:7" ht="12.75">
      <c r="A447" s="139" t="s">
        <v>99</v>
      </c>
      <c r="B447" s="140">
        <v>164</v>
      </c>
      <c r="C447" s="140">
        <v>60</v>
      </c>
      <c r="D447" s="141" t="s">
        <v>70</v>
      </c>
      <c r="E447" s="141" t="s">
        <v>70</v>
      </c>
      <c r="F447" s="140" t="s">
        <v>71</v>
      </c>
      <c r="G447" s="147">
        <f t="shared" si="6"/>
        <v>22.308149910767405</v>
      </c>
    </row>
    <row r="448" spans="1:7" ht="12.75">
      <c r="A448" s="139" t="s">
        <v>99</v>
      </c>
      <c r="B448" s="140">
        <v>155</v>
      </c>
      <c r="C448" s="140">
        <v>49</v>
      </c>
      <c r="D448" s="141" t="s">
        <v>70</v>
      </c>
      <c r="E448" s="141" t="s">
        <v>70</v>
      </c>
      <c r="F448" s="140" t="s">
        <v>71</v>
      </c>
      <c r="G448" s="147">
        <f t="shared" si="6"/>
        <v>20.39542143600416</v>
      </c>
    </row>
    <row r="449" spans="1:7" ht="12.75">
      <c r="A449" s="139" t="s">
        <v>99</v>
      </c>
      <c r="B449" s="140">
        <v>173</v>
      </c>
      <c r="C449" s="140">
        <v>70</v>
      </c>
      <c r="D449" s="141" t="s">
        <v>74</v>
      </c>
      <c r="E449" s="141" t="s">
        <v>70</v>
      </c>
      <c r="F449" s="140" t="s">
        <v>75</v>
      </c>
      <c r="G449" s="147">
        <f t="shared" si="6"/>
        <v>23.38868655818771</v>
      </c>
    </row>
    <row r="450" spans="1:7" ht="12.75">
      <c r="A450" s="139" t="s">
        <v>99</v>
      </c>
      <c r="B450" s="140">
        <v>165</v>
      </c>
      <c r="C450" s="140">
        <v>50</v>
      </c>
      <c r="D450" s="141" t="s">
        <v>72</v>
      </c>
      <c r="E450" s="141" t="s">
        <v>76</v>
      </c>
      <c r="F450" s="140" t="s">
        <v>71</v>
      </c>
      <c r="G450" s="147">
        <f t="shared" si="6"/>
        <v>18.36547291092746</v>
      </c>
    </row>
    <row r="451" spans="1:7" ht="12.75">
      <c r="A451" s="139" t="s">
        <v>99</v>
      </c>
      <c r="B451" s="140">
        <v>187</v>
      </c>
      <c r="C451" s="140">
        <v>84</v>
      </c>
      <c r="D451" s="141" t="s">
        <v>72</v>
      </c>
      <c r="E451" s="141" t="s">
        <v>73</v>
      </c>
      <c r="F451" s="140" t="s">
        <v>75</v>
      </c>
      <c r="G451" s="147">
        <f aca="true" t="shared" si="7" ref="G451:G514">C451/(B451/100)^2</f>
        <v>24.021275987303035</v>
      </c>
    </row>
    <row r="452" spans="1:7" ht="12.75">
      <c r="A452" s="139" t="s">
        <v>99</v>
      </c>
      <c r="B452" s="140">
        <v>183</v>
      </c>
      <c r="C452" s="140">
        <v>83</v>
      </c>
      <c r="D452" s="141" t="s">
        <v>70</v>
      </c>
      <c r="E452" s="141" t="s">
        <v>70</v>
      </c>
      <c r="F452" s="140" t="s">
        <v>75</v>
      </c>
      <c r="G452" s="147">
        <f t="shared" si="7"/>
        <v>24.78425751739377</v>
      </c>
    </row>
    <row r="453" spans="1:7" ht="12.75">
      <c r="A453" s="139" t="s">
        <v>99</v>
      </c>
      <c r="B453" s="140">
        <v>168</v>
      </c>
      <c r="C453" s="140">
        <v>60</v>
      </c>
      <c r="D453" s="141" t="s">
        <v>70</v>
      </c>
      <c r="E453" s="141" t="s">
        <v>76</v>
      </c>
      <c r="F453" s="140" t="s">
        <v>75</v>
      </c>
      <c r="G453" s="147">
        <f t="shared" si="7"/>
        <v>21.258503401360546</v>
      </c>
    </row>
    <row r="454" spans="1:7" ht="12.75">
      <c r="A454" s="139" t="s">
        <v>99</v>
      </c>
      <c r="B454" s="140">
        <v>179</v>
      </c>
      <c r="C454" s="140">
        <v>72</v>
      </c>
      <c r="D454" s="141" t="s">
        <v>70</v>
      </c>
      <c r="E454" s="141" t="s">
        <v>70</v>
      </c>
      <c r="F454" s="140" t="s">
        <v>75</v>
      </c>
      <c r="G454" s="147">
        <f t="shared" si="7"/>
        <v>22.47120876377142</v>
      </c>
    </row>
    <row r="455" spans="1:7" ht="12.75">
      <c r="A455" s="139" t="s">
        <v>99</v>
      </c>
      <c r="B455" s="140">
        <v>175</v>
      </c>
      <c r="C455" s="140">
        <v>60</v>
      </c>
      <c r="D455" s="141" t="s">
        <v>70</v>
      </c>
      <c r="E455" s="141" t="s">
        <v>70</v>
      </c>
      <c r="F455" s="140" t="s">
        <v>71</v>
      </c>
      <c r="G455" s="147">
        <f t="shared" si="7"/>
        <v>19.591836734693878</v>
      </c>
    </row>
    <row r="456" spans="1:7" ht="12.75">
      <c r="A456" s="139" t="s">
        <v>99</v>
      </c>
      <c r="B456" s="140">
        <v>178</v>
      </c>
      <c r="C456" s="140">
        <v>73</v>
      </c>
      <c r="D456" s="141" t="s">
        <v>70</v>
      </c>
      <c r="E456" s="141" t="s">
        <v>73</v>
      </c>
      <c r="F456" s="140" t="s">
        <v>75</v>
      </c>
      <c r="G456" s="147">
        <f t="shared" si="7"/>
        <v>23.04002019946976</v>
      </c>
    </row>
    <row r="457" spans="1:7" ht="12.75">
      <c r="A457" s="139" t="s">
        <v>99</v>
      </c>
      <c r="B457" s="140">
        <v>170</v>
      </c>
      <c r="C457" s="140">
        <v>65</v>
      </c>
      <c r="D457" s="141" t="s">
        <v>70</v>
      </c>
      <c r="E457" s="141" t="s">
        <v>70</v>
      </c>
      <c r="F457" s="140" t="s">
        <v>71</v>
      </c>
      <c r="G457" s="147">
        <f t="shared" si="7"/>
        <v>22.49134948096886</v>
      </c>
    </row>
    <row r="458" spans="1:7" ht="12.75">
      <c r="A458" s="139" t="s">
        <v>99</v>
      </c>
      <c r="B458" s="140">
        <v>175</v>
      </c>
      <c r="C458" s="140">
        <v>70</v>
      </c>
      <c r="D458" s="141" t="s">
        <v>72</v>
      </c>
      <c r="E458" s="141" t="s">
        <v>70</v>
      </c>
      <c r="F458" s="140" t="s">
        <v>75</v>
      </c>
      <c r="G458" s="147">
        <f t="shared" si="7"/>
        <v>22.857142857142858</v>
      </c>
    </row>
    <row r="459" spans="1:7" ht="12.75">
      <c r="A459" s="139" t="s">
        <v>99</v>
      </c>
      <c r="B459" s="140">
        <v>175</v>
      </c>
      <c r="C459" s="140">
        <v>62</v>
      </c>
      <c r="D459" s="141" t="s">
        <v>70</v>
      </c>
      <c r="E459" s="141" t="s">
        <v>70</v>
      </c>
      <c r="F459" s="140" t="s">
        <v>75</v>
      </c>
      <c r="G459" s="147">
        <f t="shared" si="7"/>
        <v>20.244897959183675</v>
      </c>
    </row>
    <row r="460" spans="1:7" ht="12.75">
      <c r="A460" s="139" t="s">
        <v>99</v>
      </c>
      <c r="B460" s="140">
        <v>175</v>
      </c>
      <c r="C460" s="140">
        <v>70</v>
      </c>
      <c r="D460" s="141" t="s">
        <v>74</v>
      </c>
      <c r="E460" s="141" t="s">
        <v>70</v>
      </c>
      <c r="F460" s="140" t="s">
        <v>75</v>
      </c>
      <c r="G460" s="147">
        <f t="shared" si="7"/>
        <v>22.857142857142858</v>
      </c>
    </row>
    <row r="461" spans="1:7" ht="12.75">
      <c r="A461" s="139" t="s">
        <v>99</v>
      </c>
      <c r="B461" s="140">
        <v>180</v>
      </c>
      <c r="C461" s="140">
        <v>82</v>
      </c>
      <c r="D461" s="141" t="s">
        <v>72</v>
      </c>
      <c r="E461" s="141" t="s">
        <v>70</v>
      </c>
      <c r="F461" s="140" t="s">
        <v>75</v>
      </c>
      <c r="G461" s="147">
        <f t="shared" si="7"/>
        <v>25.30864197530864</v>
      </c>
    </row>
    <row r="462" spans="1:7" ht="12.75">
      <c r="A462" s="139" t="s">
        <v>99</v>
      </c>
      <c r="B462" s="140">
        <v>175</v>
      </c>
      <c r="C462" s="140">
        <v>71</v>
      </c>
      <c r="D462" s="141" t="s">
        <v>72</v>
      </c>
      <c r="E462" s="141" t="s">
        <v>73</v>
      </c>
      <c r="F462" s="140" t="s">
        <v>75</v>
      </c>
      <c r="G462" s="147">
        <f t="shared" si="7"/>
        <v>23.183673469387756</v>
      </c>
    </row>
    <row r="463" spans="1:7" ht="12.75">
      <c r="A463" s="139" t="s">
        <v>99</v>
      </c>
      <c r="B463" s="140">
        <v>184</v>
      </c>
      <c r="C463" s="140">
        <v>68</v>
      </c>
      <c r="D463" s="141" t="s">
        <v>70</v>
      </c>
      <c r="E463" s="141" t="s">
        <v>73</v>
      </c>
      <c r="F463" s="140" t="s">
        <v>75</v>
      </c>
      <c r="G463" s="147">
        <f t="shared" si="7"/>
        <v>20.085066162570886</v>
      </c>
    </row>
    <row r="464" spans="1:7" ht="12.75">
      <c r="A464" s="139" t="s">
        <v>99</v>
      </c>
      <c r="B464" s="140">
        <v>169</v>
      </c>
      <c r="C464" s="140">
        <v>52</v>
      </c>
      <c r="D464" s="141" t="s">
        <v>74</v>
      </c>
      <c r="E464" s="141" t="s">
        <v>70</v>
      </c>
      <c r="F464" s="140" t="s">
        <v>71</v>
      </c>
      <c r="G464" s="147">
        <f t="shared" si="7"/>
        <v>18.20664542558034</v>
      </c>
    </row>
    <row r="465" spans="1:7" ht="12.75">
      <c r="A465" s="139" t="s">
        <v>99</v>
      </c>
      <c r="B465" s="140">
        <v>175</v>
      </c>
      <c r="C465" s="140">
        <v>75</v>
      </c>
      <c r="D465" s="141" t="s">
        <v>70</v>
      </c>
      <c r="E465" s="141" t="s">
        <v>70</v>
      </c>
      <c r="F465" s="140" t="s">
        <v>71</v>
      </c>
      <c r="G465" s="147">
        <f t="shared" si="7"/>
        <v>24.489795918367346</v>
      </c>
    </row>
    <row r="466" spans="1:7" ht="12.75">
      <c r="A466" s="139" t="s">
        <v>99</v>
      </c>
      <c r="B466" s="140">
        <v>185</v>
      </c>
      <c r="C466" s="140">
        <v>75</v>
      </c>
      <c r="D466" s="141" t="s">
        <v>72</v>
      </c>
      <c r="E466" s="141" t="s">
        <v>73</v>
      </c>
      <c r="F466" s="140" t="s">
        <v>75</v>
      </c>
      <c r="G466" s="147">
        <f t="shared" si="7"/>
        <v>21.913805697589478</v>
      </c>
    </row>
    <row r="467" spans="1:7" ht="12.75">
      <c r="A467" s="139" t="s">
        <v>99</v>
      </c>
      <c r="B467" s="140">
        <v>162</v>
      </c>
      <c r="C467" s="140">
        <v>55</v>
      </c>
      <c r="D467" s="141" t="s">
        <v>74</v>
      </c>
      <c r="E467" s="141" t="s">
        <v>73</v>
      </c>
      <c r="F467" s="140" t="s">
        <v>71</v>
      </c>
      <c r="G467" s="147">
        <f t="shared" si="7"/>
        <v>20.957171162932475</v>
      </c>
    </row>
    <row r="468" spans="1:7" ht="12.75">
      <c r="A468" s="139" t="s">
        <v>99</v>
      </c>
      <c r="B468" s="140">
        <v>167</v>
      </c>
      <c r="C468" s="140">
        <v>52</v>
      </c>
      <c r="D468" s="141" t="s">
        <v>74</v>
      </c>
      <c r="E468" s="141" t="s">
        <v>70</v>
      </c>
      <c r="F468" s="140" t="s">
        <v>71</v>
      </c>
      <c r="G468" s="147">
        <f t="shared" si="7"/>
        <v>18.645344042454013</v>
      </c>
    </row>
    <row r="469" spans="1:7" ht="12.75">
      <c r="A469" s="139" t="s">
        <v>99</v>
      </c>
      <c r="B469" s="140">
        <v>173</v>
      </c>
      <c r="C469" s="140">
        <v>64</v>
      </c>
      <c r="D469" s="141" t="s">
        <v>70</v>
      </c>
      <c r="E469" s="141" t="s">
        <v>73</v>
      </c>
      <c r="F469" s="140" t="s">
        <v>75</v>
      </c>
      <c r="G469" s="147">
        <f t="shared" si="7"/>
        <v>21.383941996057334</v>
      </c>
    </row>
    <row r="470" spans="1:7" ht="12.75">
      <c r="A470" s="139" t="s">
        <v>99</v>
      </c>
      <c r="B470" s="140">
        <v>185</v>
      </c>
      <c r="C470" s="140">
        <v>70</v>
      </c>
      <c r="D470" s="141" t="s">
        <v>72</v>
      </c>
      <c r="E470" s="141" t="s">
        <v>70</v>
      </c>
      <c r="F470" s="140" t="s">
        <v>75</v>
      </c>
      <c r="G470" s="147">
        <f t="shared" si="7"/>
        <v>20.45288531775018</v>
      </c>
    </row>
    <row r="471" spans="1:7" ht="12.75">
      <c r="A471" s="139" t="s">
        <v>99</v>
      </c>
      <c r="B471" s="140">
        <v>185</v>
      </c>
      <c r="C471" s="140">
        <v>80</v>
      </c>
      <c r="D471" s="141" t="s">
        <v>72</v>
      </c>
      <c r="E471" s="141" t="s">
        <v>73</v>
      </c>
      <c r="F471" s="140" t="s">
        <v>75</v>
      </c>
      <c r="G471" s="147">
        <f t="shared" si="7"/>
        <v>23.37472607742878</v>
      </c>
    </row>
    <row r="472" spans="1:7" ht="12.75">
      <c r="A472" s="139" t="s">
        <v>99</v>
      </c>
      <c r="B472" s="140">
        <v>185</v>
      </c>
      <c r="C472" s="140">
        <v>74</v>
      </c>
      <c r="D472" s="141" t="s">
        <v>72</v>
      </c>
      <c r="E472" s="141" t="s">
        <v>77</v>
      </c>
      <c r="F472" s="140" t="s">
        <v>75</v>
      </c>
      <c r="G472" s="147">
        <f t="shared" si="7"/>
        <v>21.62162162162162</v>
      </c>
    </row>
    <row r="473" spans="1:7" ht="12.75">
      <c r="A473" s="139" t="s">
        <v>99</v>
      </c>
      <c r="B473" s="140">
        <v>172</v>
      </c>
      <c r="C473" s="140">
        <v>64</v>
      </c>
      <c r="D473" s="141" t="s">
        <v>70</v>
      </c>
      <c r="E473" s="141" t="s">
        <v>70</v>
      </c>
      <c r="F473" s="140" t="s">
        <v>75</v>
      </c>
      <c r="G473" s="147">
        <f t="shared" si="7"/>
        <v>21.63331530557058</v>
      </c>
    </row>
    <row r="474" spans="1:7" ht="12.75">
      <c r="A474" s="139" t="s">
        <v>99</v>
      </c>
      <c r="B474" s="140">
        <v>182</v>
      </c>
      <c r="C474" s="140">
        <v>80</v>
      </c>
      <c r="D474" s="141" t="s">
        <v>70</v>
      </c>
      <c r="E474" s="141" t="s">
        <v>73</v>
      </c>
      <c r="F474" s="140" t="s">
        <v>75</v>
      </c>
      <c r="G474" s="147">
        <f t="shared" si="7"/>
        <v>24.151672503320853</v>
      </c>
    </row>
    <row r="475" spans="1:7" ht="12.75">
      <c r="A475" s="139" t="s">
        <v>99</v>
      </c>
      <c r="B475" s="140">
        <v>202</v>
      </c>
      <c r="C475" s="140">
        <v>97</v>
      </c>
      <c r="D475" s="141" t="s">
        <v>70</v>
      </c>
      <c r="E475" s="141" t="s">
        <v>70</v>
      </c>
      <c r="F475" s="140" t="s">
        <v>75</v>
      </c>
      <c r="G475" s="147">
        <f t="shared" si="7"/>
        <v>23.772179198117833</v>
      </c>
    </row>
    <row r="476" spans="1:7" ht="12.75">
      <c r="A476" s="139" t="s">
        <v>99</v>
      </c>
      <c r="B476" s="140">
        <v>181</v>
      </c>
      <c r="C476" s="140">
        <v>80</v>
      </c>
      <c r="D476" s="141" t="s">
        <v>72</v>
      </c>
      <c r="E476" s="141" t="s">
        <v>70</v>
      </c>
      <c r="F476" s="140" t="s">
        <v>75</v>
      </c>
      <c r="G476" s="147">
        <f t="shared" si="7"/>
        <v>24.41927902078691</v>
      </c>
    </row>
    <row r="477" spans="1:7" ht="12.75">
      <c r="A477" s="139" t="s">
        <v>99</v>
      </c>
      <c r="B477" s="140">
        <v>182</v>
      </c>
      <c r="C477" s="140">
        <v>70</v>
      </c>
      <c r="D477" s="141" t="s">
        <v>70</v>
      </c>
      <c r="E477" s="141" t="s">
        <v>70</v>
      </c>
      <c r="F477" s="140" t="s">
        <v>75</v>
      </c>
      <c r="G477" s="147">
        <f t="shared" si="7"/>
        <v>21.132713440405748</v>
      </c>
    </row>
    <row r="478" spans="1:7" ht="12.75">
      <c r="A478" s="139" t="s">
        <v>99</v>
      </c>
      <c r="B478" s="140">
        <v>195</v>
      </c>
      <c r="C478" s="140">
        <v>73</v>
      </c>
      <c r="D478" s="141" t="s">
        <v>70</v>
      </c>
      <c r="E478" s="141" t="s">
        <v>70</v>
      </c>
      <c r="F478" s="140" t="s">
        <v>75</v>
      </c>
      <c r="G478" s="147">
        <f t="shared" si="7"/>
        <v>19.197896120973045</v>
      </c>
    </row>
    <row r="479" spans="1:7" ht="12.75">
      <c r="A479" s="139" t="s">
        <v>99</v>
      </c>
      <c r="B479" s="140">
        <v>185</v>
      </c>
      <c r="C479" s="140">
        <v>83</v>
      </c>
      <c r="D479" s="141" t="s">
        <v>74</v>
      </c>
      <c r="E479" s="141" t="s">
        <v>70</v>
      </c>
      <c r="F479" s="140" t="s">
        <v>75</v>
      </c>
      <c r="G479" s="147">
        <f t="shared" si="7"/>
        <v>24.251278305332356</v>
      </c>
    </row>
    <row r="480" spans="1:7" ht="12.75">
      <c r="A480" s="139" t="s">
        <v>99</v>
      </c>
      <c r="B480" s="140">
        <v>168</v>
      </c>
      <c r="C480" s="140">
        <v>71</v>
      </c>
      <c r="D480" s="141" t="s">
        <v>70</v>
      </c>
      <c r="E480" s="141" t="s">
        <v>70</v>
      </c>
      <c r="F480" s="140" t="s">
        <v>75</v>
      </c>
      <c r="G480" s="147">
        <f t="shared" si="7"/>
        <v>25.15589569160998</v>
      </c>
    </row>
    <row r="481" spans="1:7" ht="12.75">
      <c r="A481" s="139" t="s">
        <v>99</v>
      </c>
      <c r="B481" s="140">
        <v>182</v>
      </c>
      <c r="C481" s="140">
        <v>65</v>
      </c>
      <c r="D481" s="141" t="s">
        <v>72</v>
      </c>
      <c r="E481" s="141" t="s">
        <v>73</v>
      </c>
      <c r="F481" s="140" t="s">
        <v>75</v>
      </c>
      <c r="G481" s="147">
        <f t="shared" si="7"/>
        <v>19.623233908948194</v>
      </c>
    </row>
    <row r="482" spans="1:7" ht="12.75">
      <c r="A482" s="139" t="s">
        <v>99</v>
      </c>
      <c r="B482" s="140">
        <v>177</v>
      </c>
      <c r="C482" s="140">
        <v>90</v>
      </c>
      <c r="D482" s="141" t="s">
        <v>70</v>
      </c>
      <c r="E482" s="141" t="s">
        <v>70</v>
      </c>
      <c r="F482" s="140" t="s">
        <v>75</v>
      </c>
      <c r="G482" s="147">
        <f t="shared" si="7"/>
        <v>28.72737719046251</v>
      </c>
    </row>
    <row r="483" spans="1:7" ht="12.75">
      <c r="A483" s="139" t="s">
        <v>99</v>
      </c>
      <c r="B483" s="140">
        <v>185</v>
      </c>
      <c r="C483" s="140">
        <v>90</v>
      </c>
      <c r="D483" s="141" t="s">
        <v>72</v>
      </c>
      <c r="E483" s="141" t="s">
        <v>70</v>
      </c>
      <c r="F483" s="140" t="s">
        <v>75</v>
      </c>
      <c r="G483" s="147">
        <f t="shared" si="7"/>
        <v>26.296566837107374</v>
      </c>
    </row>
    <row r="484" spans="1:7" ht="12.75">
      <c r="A484" s="139" t="s">
        <v>99</v>
      </c>
      <c r="B484" s="140">
        <v>160</v>
      </c>
      <c r="C484" s="140">
        <v>62</v>
      </c>
      <c r="D484" s="141" t="s">
        <v>74</v>
      </c>
      <c r="E484" s="141" t="s">
        <v>70</v>
      </c>
      <c r="F484" s="140" t="s">
        <v>75</v>
      </c>
      <c r="G484" s="147">
        <f t="shared" si="7"/>
        <v>24.218749999999996</v>
      </c>
    </row>
    <row r="485" spans="1:7" ht="12.75">
      <c r="A485" s="139" t="s">
        <v>99</v>
      </c>
      <c r="B485" s="140">
        <v>187</v>
      </c>
      <c r="C485" s="140">
        <v>82</v>
      </c>
      <c r="D485" s="141" t="s">
        <v>70</v>
      </c>
      <c r="E485" s="141" t="s">
        <v>73</v>
      </c>
      <c r="F485" s="140" t="s">
        <v>75</v>
      </c>
      <c r="G485" s="147">
        <f t="shared" si="7"/>
        <v>23.449340844748203</v>
      </c>
    </row>
    <row r="486" spans="1:7" ht="12.75">
      <c r="A486" s="139" t="s">
        <v>99</v>
      </c>
      <c r="B486" s="140">
        <v>160</v>
      </c>
      <c r="C486" s="140">
        <v>80</v>
      </c>
      <c r="D486" s="141" t="s">
        <v>74</v>
      </c>
      <c r="E486" s="141" t="s">
        <v>73</v>
      </c>
      <c r="F486" s="140" t="s">
        <v>71</v>
      </c>
      <c r="G486" s="147">
        <f t="shared" si="7"/>
        <v>31.249999999999993</v>
      </c>
    </row>
    <row r="487" spans="1:7" ht="12.75">
      <c r="A487" s="139" t="s">
        <v>99</v>
      </c>
      <c r="B487" s="140">
        <v>178</v>
      </c>
      <c r="C487" s="140">
        <v>64</v>
      </c>
      <c r="D487" s="141" t="s">
        <v>70</v>
      </c>
      <c r="E487" s="141" t="s">
        <v>70</v>
      </c>
      <c r="F487" s="140" t="s">
        <v>75</v>
      </c>
      <c r="G487" s="147">
        <f t="shared" si="7"/>
        <v>20.199469763918696</v>
      </c>
    </row>
    <row r="488" spans="1:7" ht="12.75">
      <c r="A488" s="139" t="s">
        <v>99</v>
      </c>
      <c r="B488" s="140">
        <v>170</v>
      </c>
      <c r="C488" s="140">
        <v>61</v>
      </c>
      <c r="D488" s="141" t="s">
        <v>70</v>
      </c>
      <c r="E488" s="141" t="s">
        <v>70</v>
      </c>
      <c r="F488" s="140" t="s">
        <v>71</v>
      </c>
      <c r="G488" s="147">
        <f t="shared" si="7"/>
        <v>21.107266435986162</v>
      </c>
    </row>
    <row r="489" spans="1:7" ht="12.75">
      <c r="A489" s="139" t="s">
        <v>99</v>
      </c>
      <c r="B489" s="140">
        <v>165</v>
      </c>
      <c r="C489" s="140">
        <v>55</v>
      </c>
      <c r="D489" s="141" t="s">
        <v>74</v>
      </c>
      <c r="E489" s="141" t="s">
        <v>70</v>
      </c>
      <c r="F489" s="140" t="s">
        <v>71</v>
      </c>
      <c r="G489" s="147">
        <f t="shared" si="7"/>
        <v>20.202020202020204</v>
      </c>
    </row>
    <row r="490" spans="1:7" ht="12.75">
      <c r="A490" s="139" t="s">
        <v>99</v>
      </c>
      <c r="B490" s="140">
        <v>174</v>
      </c>
      <c r="C490" s="140">
        <v>70</v>
      </c>
      <c r="D490" s="141" t="s">
        <v>70</v>
      </c>
      <c r="E490" s="141" t="s">
        <v>70</v>
      </c>
      <c r="F490" s="140" t="s">
        <v>71</v>
      </c>
      <c r="G490" s="147">
        <f t="shared" si="7"/>
        <v>23.120623596247853</v>
      </c>
    </row>
    <row r="491" spans="1:7" ht="12.75">
      <c r="A491" s="139" t="s">
        <v>99</v>
      </c>
      <c r="B491" s="140">
        <v>177</v>
      </c>
      <c r="C491" s="140">
        <v>70</v>
      </c>
      <c r="D491" s="141" t="s">
        <v>72</v>
      </c>
      <c r="E491" s="141" t="s">
        <v>73</v>
      </c>
      <c r="F491" s="140" t="s">
        <v>75</v>
      </c>
      <c r="G491" s="147">
        <f t="shared" si="7"/>
        <v>22.34351559258195</v>
      </c>
    </row>
    <row r="492" spans="1:7" ht="12.75">
      <c r="A492" s="139" t="s">
        <v>99</v>
      </c>
      <c r="B492" s="140">
        <v>160</v>
      </c>
      <c r="C492" s="140">
        <v>47</v>
      </c>
      <c r="D492" s="141" t="s">
        <v>72</v>
      </c>
      <c r="E492" s="141" t="s">
        <v>73</v>
      </c>
      <c r="F492" s="140" t="s">
        <v>71</v>
      </c>
      <c r="G492" s="147">
        <f t="shared" si="7"/>
        <v>18.359374999999996</v>
      </c>
    </row>
    <row r="493" spans="1:7" ht="12.75">
      <c r="A493" s="139" t="s">
        <v>99</v>
      </c>
      <c r="B493" s="140">
        <v>181</v>
      </c>
      <c r="C493" s="140">
        <v>80</v>
      </c>
      <c r="D493" s="141" t="s">
        <v>74</v>
      </c>
      <c r="E493" s="141" t="s">
        <v>70</v>
      </c>
      <c r="F493" s="140" t="s">
        <v>75</v>
      </c>
      <c r="G493" s="147">
        <f t="shared" si="7"/>
        <v>24.41927902078691</v>
      </c>
    </row>
    <row r="494" spans="1:7" ht="12.75">
      <c r="A494" s="139" t="s">
        <v>99</v>
      </c>
      <c r="B494" s="140">
        <v>187</v>
      </c>
      <c r="C494" s="140">
        <v>79</v>
      </c>
      <c r="D494" s="141" t="s">
        <v>72</v>
      </c>
      <c r="E494" s="141" t="s">
        <v>70</v>
      </c>
      <c r="F494" s="140" t="s">
        <v>75</v>
      </c>
      <c r="G494" s="147">
        <f t="shared" si="7"/>
        <v>22.59143813091595</v>
      </c>
    </row>
    <row r="495" spans="1:7" ht="12.75">
      <c r="A495" s="139" t="s">
        <v>100</v>
      </c>
      <c r="B495" s="140">
        <v>178</v>
      </c>
      <c r="C495" s="140">
        <v>82</v>
      </c>
      <c r="D495" s="141" t="s">
        <v>70</v>
      </c>
      <c r="E495" s="141" t="s">
        <v>73</v>
      </c>
      <c r="F495" s="140" t="s">
        <v>75</v>
      </c>
      <c r="G495" s="147">
        <f t="shared" si="7"/>
        <v>25.88057063502083</v>
      </c>
    </row>
    <row r="496" spans="1:7" ht="12.75">
      <c r="A496" s="139" t="s">
        <v>100</v>
      </c>
      <c r="B496" s="140">
        <v>168</v>
      </c>
      <c r="C496" s="140">
        <v>52</v>
      </c>
      <c r="D496" s="141" t="s">
        <v>70</v>
      </c>
      <c r="E496" s="141" t="s">
        <v>76</v>
      </c>
      <c r="F496" s="140" t="s">
        <v>71</v>
      </c>
      <c r="G496" s="147">
        <f t="shared" si="7"/>
        <v>18.42403628117914</v>
      </c>
    </row>
    <row r="497" spans="1:7" ht="12.75">
      <c r="A497" s="139" t="s">
        <v>100</v>
      </c>
      <c r="B497" s="140">
        <v>160</v>
      </c>
      <c r="C497" s="140">
        <v>57</v>
      </c>
      <c r="D497" s="141" t="s">
        <v>70</v>
      </c>
      <c r="E497" s="141" t="s">
        <v>70</v>
      </c>
      <c r="F497" s="140" t="s">
        <v>71</v>
      </c>
      <c r="G497" s="147">
        <f t="shared" si="7"/>
        <v>22.265624999999996</v>
      </c>
    </row>
    <row r="498" spans="1:7" ht="12.75">
      <c r="A498" s="139" t="s">
        <v>100</v>
      </c>
      <c r="B498" s="140">
        <v>163</v>
      </c>
      <c r="C498" s="140">
        <v>57</v>
      </c>
      <c r="D498" s="141" t="s">
        <v>70</v>
      </c>
      <c r="E498" s="141" t="s">
        <v>70</v>
      </c>
      <c r="F498" s="140" t="s">
        <v>71</v>
      </c>
      <c r="G498" s="147">
        <f t="shared" si="7"/>
        <v>21.453573713726524</v>
      </c>
    </row>
    <row r="499" spans="1:7" ht="12.75">
      <c r="A499" s="139" t="s">
        <v>100</v>
      </c>
      <c r="B499" s="140">
        <v>194</v>
      </c>
      <c r="C499" s="140">
        <v>75</v>
      </c>
      <c r="D499" s="141" t="s">
        <v>70</v>
      </c>
      <c r="E499" s="141" t="s">
        <v>73</v>
      </c>
      <c r="F499" s="140" t="s">
        <v>75</v>
      </c>
      <c r="G499" s="147">
        <f t="shared" si="7"/>
        <v>19.927728770326283</v>
      </c>
    </row>
    <row r="500" spans="1:7" ht="12.75">
      <c r="A500" s="139" t="s">
        <v>100</v>
      </c>
      <c r="B500" s="140">
        <v>180</v>
      </c>
      <c r="C500" s="140">
        <v>72</v>
      </c>
      <c r="D500" s="141" t="s">
        <v>72</v>
      </c>
      <c r="E500" s="141" t="s">
        <v>73</v>
      </c>
      <c r="F500" s="140" t="s">
        <v>75</v>
      </c>
      <c r="G500" s="147">
        <f t="shared" si="7"/>
        <v>22.22222222222222</v>
      </c>
    </row>
    <row r="501" spans="1:7" ht="12.75">
      <c r="A501" s="139" t="s">
        <v>100</v>
      </c>
      <c r="B501" s="140">
        <v>184</v>
      </c>
      <c r="C501" s="140">
        <v>70</v>
      </c>
      <c r="D501" s="141" t="s">
        <v>70</v>
      </c>
      <c r="E501" s="141" t="s">
        <v>70</v>
      </c>
      <c r="F501" s="140" t="s">
        <v>75</v>
      </c>
      <c r="G501" s="147">
        <f t="shared" si="7"/>
        <v>20.6758034026465</v>
      </c>
    </row>
    <row r="502" spans="1:7" ht="12.75">
      <c r="A502" s="139" t="s">
        <v>100</v>
      </c>
      <c r="B502" s="140">
        <v>177</v>
      </c>
      <c r="C502" s="140">
        <v>71</v>
      </c>
      <c r="D502" s="141" t="s">
        <v>72</v>
      </c>
      <c r="E502" s="141" t="s">
        <v>70</v>
      </c>
      <c r="F502" s="140" t="s">
        <v>75</v>
      </c>
      <c r="G502" s="147">
        <f t="shared" si="7"/>
        <v>22.66270867247598</v>
      </c>
    </row>
    <row r="503" spans="1:7" ht="12.75">
      <c r="A503" s="139" t="s">
        <v>100</v>
      </c>
      <c r="B503" s="140">
        <v>168</v>
      </c>
      <c r="C503" s="140">
        <v>58</v>
      </c>
      <c r="D503" s="141" t="s">
        <v>74</v>
      </c>
      <c r="E503" s="141" t="s">
        <v>70</v>
      </c>
      <c r="F503" s="140" t="s">
        <v>75</v>
      </c>
      <c r="G503" s="147">
        <f t="shared" si="7"/>
        <v>20.549886621315196</v>
      </c>
    </row>
    <row r="504" spans="1:7" ht="12.75">
      <c r="A504" s="139" t="s">
        <v>100</v>
      </c>
      <c r="B504" s="140">
        <v>175</v>
      </c>
      <c r="C504" s="140">
        <v>75</v>
      </c>
      <c r="D504" s="141" t="s">
        <v>72</v>
      </c>
      <c r="E504" s="141" t="s">
        <v>70</v>
      </c>
      <c r="F504" s="140" t="s">
        <v>75</v>
      </c>
      <c r="G504" s="147">
        <f t="shared" si="7"/>
        <v>24.489795918367346</v>
      </c>
    </row>
    <row r="505" spans="1:7" ht="12.75">
      <c r="A505" s="139" t="s">
        <v>100</v>
      </c>
      <c r="B505" s="140">
        <v>168</v>
      </c>
      <c r="C505" s="140">
        <v>70</v>
      </c>
      <c r="D505" s="141" t="s">
        <v>70</v>
      </c>
      <c r="E505" s="141" t="s">
        <v>70</v>
      </c>
      <c r="F505" s="140" t="s">
        <v>75</v>
      </c>
      <c r="G505" s="147">
        <f t="shared" si="7"/>
        <v>24.801587301587304</v>
      </c>
    </row>
    <row r="506" spans="1:7" ht="12.75">
      <c r="A506" s="139" t="s">
        <v>100</v>
      </c>
      <c r="B506" s="140">
        <v>158</v>
      </c>
      <c r="C506" s="140">
        <v>45</v>
      </c>
      <c r="D506" s="141" t="s">
        <v>74</v>
      </c>
      <c r="E506" s="141" t="s">
        <v>73</v>
      </c>
      <c r="F506" s="140" t="s">
        <v>71</v>
      </c>
      <c r="G506" s="147">
        <f t="shared" si="7"/>
        <v>18.02595737862522</v>
      </c>
    </row>
    <row r="507" spans="1:7" ht="12.75">
      <c r="A507" s="139" t="s">
        <v>100</v>
      </c>
      <c r="B507" s="140">
        <v>178</v>
      </c>
      <c r="C507" s="140">
        <v>68</v>
      </c>
      <c r="D507" s="141" t="s">
        <v>72</v>
      </c>
      <c r="E507" s="141" t="s">
        <v>70</v>
      </c>
      <c r="F507" s="140" t="s">
        <v>75</v>
      </c>
      <c r="G507" s="147">
        <f t="shared" si="7"/>
        <v>21.461936624163616</v>
      </c>
    </row>
    <row r="508" spans="1:7" ht="12.75">
      <c r="A508" s="139" t="s">
        <v>100</v>
      </c>
      <c r="B508" s="140">
        <v>174</v>
      </c>
      <c r="C508" s="140">
        <v>106</v>
      </c>
      <c r="D508" s="141" t="s">
        <v>70</v>
      </c>
      <c r="E508" s="141" t="s">
        <v>70</v>
      </c>
      <c r="F508" s="140" t="s">
        <v>75</v>
      </c>
      <c r="G508" s="147">
        <f t="shared" si="7"/>
        <v>35.01123001717532</v>
      </c>
    </row>
    <row r="509" spans="1:7" ht="12.75">
      <c r="A509" s="139" t="s">
        <v>100</v>
      </c>
      <c r="B509" s="140">
        <v>187</v>
      </c>
      <c r="C509" s="140">
        <v>74</v>
      </c>
      <c r="D509" s="141" t="s">
        <v>70</v>
      </c>
      <c r="E509" s="141" t="s">
        <v>70</v>
      </c>
      <c r="F509" s="140" t="s">
        <v>75</v>
      </c>
      <c r="G509" s="147">
        <f t="shared" si="7"/>
        <v>21.161600274528865</v>
      </c>
    </row>
    <row r="510" spans="1:7" ht="12.75">
      <c r="A510" s="139" t="s">
        <v>100</v>
      </c>
      <c r="B510" s="140">
        <v>180</v>
      </c>
      <c r="C510" s="140">
        <v>70</v>
      </c>
      <c r="D510" s="141" t="s">
        <v>72</v>
      </c>
      <c r="E510" s="141" t="s">
        <v>73</v>
      </c>
      <c r="F510" s="140" t="s">
        <v>75</v>
      </c>
      <c r="G510" s="147">
        <f t="shared" si="7"/>
        <v>21.604938271604937</v>
      </c>
    </row>
    <row r="511" spans="1:7" ht="12.75">
      <c r="A511" s="139" t="s">
        <v>100</v>
      </c>
      <c r="B511" s="140">
        <v>182</v>
      </c>
      <c r="C511" s="140">
        <v>83</v>
      </c>
      <c r="D511" s="141" t="s">
        <v>70</v>
      </c>
      <c r="E511" s="141" t="s">
        <v>70</v>
      </c>
      <c r="F511" s="140" t="s">
        <v>75</v>
      </c>
      <c r="G511" s="147">
        <f t="shared" si="7"/>
        <v>25.057360222195385</v>
      </c>
    </row>
    <row r="512" spans="1:7" ht="12.75">
      <c r="A512" s="139" t="s">
        <v>100</v>
      </c>
      <c r="B512" s="140">
        <v>174</v>
      </c>
      <c r="C512" s="140">
        <v>82</v>
      </c>
      <c r="D512" s="141" t="s">
        <v>74</v>
      </c>
      <c r="E512" s="141" t="s">
        <v>70</v>
      </c>
      <c r="F512" s="140" t="s">
        <v>75</v>
      </c>
      <c r="G512" s="147">
        <f t="shared" si="7"/>
        <v>27.08415906989034</v>
      </c>
    </row>
    <row r="513" spans="1:7" ht="12.75">
      <c r="A513" s="139" t="s">
        <v>100</v>
      </c>
      <c r="B513" s="140">
        <v>191</v>
      </c>
      <c r="C513" s="140">
        <v>75</v>
      </c>
      <c r="D513" s="141" t="s">
        <v>70</v>
      </c>
      <c r="E513" s="141" t="s">
        <v>70</v>
      </c>
      <c r="F513" s="140" t="s">
        <v>75</v>
      </c>
      <c r="G513" s="147">
        <f t="shared" si="7"/>
        <v>20.558646966914285</v>
      </c>
    </row>
    <row r="514" spans="1:7" ht="12.75">
      <c r="A514" s="139" t="s">
        <v>100</v>
      </c>
      <c r="B514" s="140">
        <v>173</v>
      </c>
      <c r="C514" s="140">
        <v>58</v>
      </c>
      <c r="D514" s="141" t="s">
        <v>70</v>
      </c>
      <c r="E514" s="141" t="s">
        <v>73</v>
      </c>
      <c r="F514" s="140" t="s">
        <v>71</v>
      </c>
      <c r="G514" s="147">
        <f t="shared" si="7"/>
        <v>19.37919743392696</v>
      </c>
    </row>
    <row r="515" spans="1:7" ht="12.75">
      <c r="A515" s="139" t="s">
        <v>100</v>
      </c>
      <c r="B515" s="140">
        <v>178</v>
      </c>
      <c r="C515" s="140">
        <v>62</v>
      </c>
      <c r="D515" s="141" t="s">
        <v>70</v>
      </c>
      <c r="E515" s="141" t="s">
        <v>70</v>
      </c>
      <c r="F515" s="140" t="s">
        <v>75</v>
      </c>
      <c r="G515" s="147">
        <f aca="true" t="shared" si="8" ref="G515:G532">C515/(B515/100)^2</f>
        <v>19.568236333796236</v>
      </c>
    </row>
    <row r="516" spans="1:7" ht="12.75">
      <c r="A516" s="139" t="s">
        <v>100</v>
      </c>
      <c r="B516" s="140">
        <v>166</v>
      </c>
      <c r="C516" s="140">
        <v>60</v>
      </c>
      <c r="D516" s="141" t="s">
        <v>74</v>
      </c>
      <c r="E516" s="141" t="s">
        <v>73</v>
      </c>
      <c r="F516" s="140" t="s">
        <v>71</v>
      </c>
      <c r="G516" s="147">
        <f t="shared" si="8"/>
        <v>21.773842357381334</v>
      </c>
    </row>
    <row r="517" spans="1:7" ht="12.75">
      <c r="A517" s="139" t="s">
        <v>100</v>
      </c>
      <c r="B517" s="140">
        <v>160</v>
      </c>
      <c r="C517" s="140">
        <v>46</v>
      </c>
      <c r="D517" s="141" t="s">
        <v>70</v>
      </c>
      <c r="E517" s="141" t="s">
        <v>70</v>
      </c>
      <c r="F517" s="140" t="s">
        <v>71</v>
      </c>
      <c r="G517" s="147">
        <f t="shared" si="8"/>
        <v>17.968749999999996</v>
      </c>
    </row>
    <row r="518" spans="1:7" ht="12.75">
      <c r="A518" s="139" t="s">
        <v>100</v>
      </c>
      <c r="B518" s="140">
        <v>184</v>
      </c>
      <c r="C518" s="140">
        <v>71</v>
      </c>
      <c r="D518" s="141" t="s">
        <v>70</v>
      </c>
      <c r="E518" s="141" t="s">
        <v>73</v>
      </c>
      <c r="F518" s="140" t="s">
        <v>71</v>
      </c>
      <c r="G518" s="147">
        <f t="shared" si="8"/>
        <v>20.97117202268431</v>
      </c>
    </row>
    <row r="519" spans="1:7" ht="12.75">
      <c r="A519" s="139" t="s">
        <v>100</v>
      </c>
      <c r="B519" s="140">
        <v>165</v>
      </c>
      <c r="C519" s="140">
        <v>52</v>
      </c>
      <c r="D519" s="141" t="s">
        <v>70</v>
      </c>
      <c r="E519" s="141" t="s">
        <v>70</v>
      </c>
      <c r="F519" s="140" t="s">
        <v>71</v>
      </c>
      <c r="G519" s="147">
        <f t="shared" si="8"/>
        <v>19.100091827364558</v>
      </c>
    </row>
    <row r="520" spans="1:7" ht="12.75">
      <c r="A520" s="139" t="s">
        <v>100</v>
      </c>
      <c r="B520" s="140">
        <v>164</v>
      </c>
      <c r="C520" s="140">
        <v>72</v>
      </c>
      <c r="D520" s="141" t="s">
        <v>72</v>
      </c>
      <c r="E520" s="141" t="s">
        <v>73</v>
      </c>
      <c r="F520" s="140" t="s">
        <v>71</v>
      </c>
      <c r="G520" s="147">
        <f t="shared" si="8"/>
        <v>26.769779892920884</v>
      </c>
    </row>
    <row r="521" spans="1:7" ht="12.75">
      <c r="A521" s="139" t="s">
        <v>100</v>
      </c>
      <c r="B521" s="140">
        <v>168</v>
      </c>
      <c r="C521" s="140">
        <v>60</v>
      </c>
      <c r="D521" s="141" t="s">
        <v>70</v>
      </c>
      <c r="E521" s="141" t="s">
        <v>70</v>
      </c>
      <c r="F521" s="140" t="s">
        <v>71</v>
      </c>
      <c r="G521" s="147">
        <f t="shared" si="8"/>
        <v>21.258503401360546</v>
      </c>
    </row>
    <row r="522" spans="1:7" ht="12.75">
      <c r="A522" s="139" t="s">
        <v>100</v>
      </c>
      <c r="B522" s="140">
        <v>157</v>
      </c>
      <c r="C522" s="140">
        <v>50</v>
      </c>
      <c r="D522" s="141" t="s">
        <v>72</v>
      </c>
      <c r="E522" s="141" t="s">
        <v>73</v>
      </c>
      <c r="F522" s="140" t="s">
        <v>71</v>
      </c>
      <c r="G522" s="147">
        <f t="shared" si="8"/>
        <v>20.28479857195018</v>
      </c>
    </row>
    <row r="523" spans="1:7" ht="12.75">
      <c r="A523" s="139" t="s">
        <v>100</v>
      </c>
      <c r="B523" s="140">
        <v>165</v>
      </c>
      <c r="C523" s="140">
        <v>50</v>
      </c>
      <c r="D523" s="141" t="s">
        <v>74</v>
      </c>
      <c r="E523" s="141" t="s">
        <v>70</v>
      </c>
      <c r="F523" s="140" t="s">
        <v>71</v>
      </c>
      <c r="G523" s="147">
        <f t="shared" si="8"/>
        <v>18.36547291092746</v>
      </c>
    </row>
    <row r="524" spans="1:7" ht="12.75">
      <c r="A524" s="139" t="s">
        <v>100</v>
      </c>
      <c r="B524" s="140">
        <v>169</v>
      </c>
      <c r="C524" s="140">
        <v>64</v>
      </c>
      <c r="D524" s="141" t="s">
        <v>74</v>
      </c>
      <c r="E524" s="141" t="s">
        <v>70</v>
      </c>
      <c r="F524" s="140" t="s">
        <v>71</v>
      </c>
      <c r="G524" s="147">
        <f t="shared" si="8"/>
        <v>22.40817898532965</v>
      </c>
    </row>
    <row r="525" spans="1:7" ht="12.75">
      <c r="A525" s="139" t="s">
        <v>100</v>
      </c>
      <c r="B525" s="140">
        <v>166</v>
      </c>
      <c r="C525" s="140">
        <v>57</v>
      </c>
      <c r="D525" s="141" t="s">
        <v>70</v>
      </c>
      <c r="E525" s="141" t="s">
        <v>76</v>
      </c>
      <c r="F525" s="140" t="s">
        <v>71</v>
      </c>
      <c r="G525" s="147">
        <f t="shared" si="8"/>
        <v>20.685150239512268</v>
      </c>
    </row>
    <row r="526" spans="1:7" ht="12.75">
      <c r="A526" s="139" t="s">
        <v>100</v>
      </c>
      <c r="B526" s="140">
        <v>156</v>
      </c>
      <c r="C526" s="140">
        <v>52</v>
      </c>
      <c r="D526" s="141" t="s">
        <v>72</v>
      </c>
      <c r="E526" s="141" t="s">
        <v>73</v>
      </c>
      <c r="F526" s="140" t="s">
        <v>71</v>
      </c>
      <c r="G526" s="147">
        <f t="shared" si="8"/>
        <v>21.367521367521366</v>
      </c>
    </row>
    <row r="527" spans="1:7" ht="12.75">
      <c r="A527" s="139" t="s">
        <v>100</v>
      </c>
      <c r="B527" s="140">
        <v>165</v>
      </c>
      <c r="C527" s="140">
        <v>52</v>
      </c>
      <c r="D527" s="141" t="s">
        <v>74</v>
      </c>
      <c r="E527" s="141" t="s">
        <v>70</v>
      </c>
      <c r="F527" s="140" t="s">
        <v>71</v>
      </c>
      <c r="G527" s="147">
        <f t="shared" si="8"/>
        <v>19.100091827364558</v>
      </c>
    </row>
    <row r="528" spans="1:7" ht="12.75">
      <c r="A528" s="139" t="s">
        <v>100</v>
      </c>
      <c r="B528" s="140">
        <v>174</v>
      </c>
      <c r="C528" s="140">
        <v>57</v>
      </c>
      <c r="D528" s="141" t="s">
        <v>74</v>
      </c>
      <c r="E528" s="141" t="s">
        <v>70</v>
      </c>
      <c r="F528" s="140" t="s">
        <v>75</v>
      </c>
      <c r="G528" s="147">
        <f t="shared" si="8"/>
        <v>18.826793499801823</v>
      </c>
    </row>
    <row r="529" spans="1:7" ht="12.75">
      <c r="A529" s="139" t="s">
        <v>100</v>
      </c>
      <c r="B529" s="140">
        <v>169</v>
      </c>
      <c r="C529" s="140">
        <v>50</v>
      </c>
      <c r="D529" s="141" t="s">
        <v>72</v>
      </c>
      <c r="E529" s="141" t="s">
        <v>73</v>
      </c>
      <c r="F529" s="140" t="s">
        <v>71</v>
      </c>
      <c r="G529" s="147">
        <f t="shared" si="8"/>
        <v>17.506389832288786</v>
      </c>
    </row>
    <row r="530" spans="1:7" ht="12.75">
      <c r="A530" s="139" t="s">
        <v>100</v>
      </c>
      <c r="B530" s="140">
        <v>160</v>
      </c>
      <c r="C530" s="140">
        <v>55</v>
      </c>
      <c r="D530" s="141" t="s">
        <v>70</v>
      </c>
      <c r="E530" s="141" t="s">
        <v>76</v>
      </c>
      <c r="F530" s="140" t="s">
        <v>71</v>
      </c>
      <c r="G530" s="147">
        <f t="shared" si="8"/>
        <v>21.484374999999996</v>
      </c>
    </row>
    <row r="531" spans="1:7" ht="12.75">
      <c r="A531" s="139" t="s">
        <v>100</v>
      </c>
      <c r="B531" s="140">
        <v>178</v>
      </c>
      <c r="C531" s="140">
        <v>67</v>
      </c>
      <c r="D531" s="141" t="s">
        <v>72</v>
      </c>
      <c r="E531" s="141" t="s">
        <v>73</v>
      </c>
      <c r="F531" s="140" t="s">
        <v>75</v>
      </c>
      <c r="G531" s="147">
        <f t="shared" si="8"/>
        <v>21.146319909102385</v>
      </c>
    </row>
    <row r="532" spans="1:7" ht="12.75">
      <c r="A532" s="139" t="s">
        <v>100</v>
      </c>
      <c r="B532" s="140">
        <v>155</v>
      </c>
      <c r="C532" s="140">
        <v>49</v>
      </c>
      <c r="D532" s="141" t="s">
        <v>70</v>
      </c>
      <c r="E532" s="141" t="s">
        <v>76</v>
      </c>
      <c r="F532" s="140" t="s">
        <v>71</v>
      </c>
      <c r="G532" s="147">
        <f t="shared" si="8"/>
        <v>20.39542143600416</v>
      </c>
    </row>
  </sheetData>
  <sheetProtection sheet="1" objects="1" scenarios="1"/>
  <printOptions/>
  <pageMargins left="0.787401575" right="0.787401575" top="0.984251969" bottom="0.984251969" header="0.4921259845" footer="0.4921259845"/>
  <pageSetup horizontalDpi="1200" verticalDpi="12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Tabelle6">
    <tabColor indexed="42"/>
  </sheetPr>
  <dimension ref="A1:K532"/>
  <sheetViews>
    <sheetView zoomScalePageLayoutView="0" workbookViewId="0" topLeftCell="A1">
      <selection activeCell="H13" sqref="H13"/>
    </sheetView>
  </sheetViews>
  <sheetFormatPr defaultColWidth="11.421875" defaultRowHeight="12.75"/>
  <cols>
    <col min="1" max="5" width="8.140625" style="0" customWidth="1"/>
    <col min="6" max="6" width="10.140625" style="0" bestFit="1" customWidth="1"/>
    <col min="7" max="7" width="8.140625" style="0" customWidth="1"/>
    <col min="8" max="8" width="20.57421875" style="0" bestFit="1" customWidth="1"/>
    <col min="9" max="9" width="31.140625" style="0" customWidth="1"/>
    <col min="10" max="10" width="8.7109375" style="0" bestFit="1" customWidth="1"/>
    <col min="11" max="11" width="8.57421875" style="0" customWidth="1"/>
  </cols>
  <sheetData>
    <row r="1" spans="1:7" ht="12.75">
      <c r="A1" s="150" t="s">
        <v>84</v>
      </c>
      <c r="B1" s="151" t="s">
        <v>65</v>
      </c>
      <c r="C1" s="151" t="s">
        <v>66</v>
      </c>
      <c r="D1" s="152" t="s">
        <v>67</v>
      </c>
      <c r="E1" s="152" t="s">
        <v>68</v>
      </c>
      <c r="F1" s="151" t="s">
        <v>69</v>
      </c>
      <c r="G1" s="151" t="s">
        <v>79</v>
      </c>
    </row>
    <row r="2" spans="1:7" ht="12.75">
      <c r="A2" s="139" t="s">
        <v>85</v>
      </c>
      <c r="B2" s="140">
        <v>164</v>
      </c>
      <c r="C2" s="140">
        <v>53</v>
      </c>
      <c r="D2" s="141" t="s">
        <v>70</v>
      </c>
      <c r="E2" s="141" t="s">
        <v>70</v>
      </c>
      <c r="F2" s="140" t="s">
        <v>71</v>
      </c>
      <c r="G2" s="147">
        <f aca="true" t="shared" si="0" ref="G2:G65">Gewicht/(Grösse/100)^2</f>
        <v>19.705532421177875</v>
      </c>
    </row>
    <row r="3" spans="1:7" ht="12.75">
      <c r="A3" s="139" t="s">
        <v>85</v>
      </c>
      <c r="B3" s="140">
        <v>164</v>
      </c>
      <c r="C3" s="140">
        <v>53</v>
      </c>
      <c r="D3" s="141" t="s">
        <v>72</v>
      </c>
      <c r="E3" s="141" t="s">
        <v>73</v>
      </c>
      <c r="F3" s="140" t="s">
        <v>71</v>
      </c>
      <c r="G3" s="147">
        <f t="shared" si="0"/>
        <v>19.705532421177875</v>
      </c>
    </row>
    <row r="4" spans="1:7" ht="12.75">
      <c r="A4" s="139" t="s">
        <v>85</v>
      </c>
      <c r="B4" s="140">
        <v>165</v>
      </c>
      <c r="C4" s="140">
        <v>53</v>
      </c>
      <c r="D4" s="141" t="s">
        <v>74</v>
      </c>
      <c r="E4" s="141" t="s">
        <v>73</v>
      </c>
      <c r="F4" s="140" t="s">
        <v>71</v>
      </c>
      <c r="G4" s="147">
        <f t="shared" si="0"/>
        <v>19.467401285583104</v>
      </c>
    </row>
    <row r="5" spans="1:7" ht="12.75">
      <c r="A5" s="139" t="s">
        <v>85</v>
      </c>
      <c r="B5" s="140">
        <v>169</v>
      </c>
      <c r="C5" s="140">
        <v>54</v>
      </c>
      <c r="D5" s="141" t="s">
        <v>72</v>
      </c>
      <c r="E5" s="141" t="s">
        <v>73</v>
      </c>
      <c r="F5" s="140" t="s">
        <v>71</v>
      </c>
      <c r="G5" s="147">
        <f t="shared" si="0"/>
        <v>18.906901018871892</v>
      </c>
    </row>
    <row r="6" spans="1:7" ht="12.75">
      <c r="A6" s="139" t="s">
        <v>85</v>
      </c>
      <c r="B6" s="140">
        <v>172</v>
      </c>
      <c r="C6" s="140">
        <v>60</v>
      </c>
      <c r="D6" s="141" t="s">
        <v>72</v>
      </c>
      <c r="E6" s="141" t="s">
        <v>70</v>
      </c>
      <c r="F6" s="140" t="s">
        <v>71</v>
      </c>
      <c r="G6" s="147">
        <f t="shared" si="0"/>
        <v>20.281233098972418</v>
      </c>
    </row>
    <row r="7" spans="1:7" ht="12.75">
      <c r="A7" s="139" t="s">
        <v>85</v>
      </c>
      <c r="B7" s="140">
        <v>157</v>
      </c>
      <c r="C7" s="140">
        <v>60</v>
      </c>
      <c r="D7" s="141" t="s">
        <v>72</v>
      </c>
      <c r="E7" s="141" t="s">
        <v>73</v>
      </c>
      <c r="F7" s="140" t="s">
        <v>71</v>
      </c>
      <c r="G7" s="147">
        <f t="shared" si="0"/>
        <v>24.341758286340216</v>
      </c>
    </row>
    <row r="8" spans="1:7" ht="12.75">
      <c r="A8" s="139" t="s">
        <v>85</v>
      </c>
      <c r="B8" s="140">
        <v>173</v>
      </c>
      <c r="C8" s="140">
        <v>63</v>
      </c>
      <c r="D8" s="141" t="s">
        <v>70</v>
      </c>
      <c r="E8" s="141" t="s">
        <v>70</v>
      </c>
      <c r="F8" s="140" t="s">
        <v>71</v>
      </c>
      <c r="G8" s="147">
        <f t="shared" si="0"/>
        <v>21.04981790236894</v>
      </c>
    </row>
    <row r="9" spans="1:11" ht="12.75">
      <c r="A9" s="139" t="s">
        <v>85</v>
      </c>
      <c r="B9" s="140">
        <v>180</v>
      </c>
      <c r="C9" s="140">
        <v>68</v>
      </c>
      <c r="D9" s="141" t="s">
        <v>72</v>
      </c>
      <c r="E9" s="141" t="s">
        <v>70</v>
      </c>
      <c r="F9" s="140" t="s">
        <v>75</v>
      </c>
      <c r="G9" s="147">
        <f t="shared" si="0"/>
        <v>20.98765432098765</v>
      </c>
      <c r="I9" s="2" t="s">
        <v>2</v>
      </c>
      <c r="J9" s="1">
        <f>COUNT(B2:B532)</f>
        <v>531</v>
      </c>
      <c r="K9" s="1">
        <f>COUNT(Grösse)</f>
        <v>531</v>
      </c>
    </row>
    <row r="10" spans="1:11" ht="12.75">
      <c r="A10" s="139" t="s">
        <v>85</v>
      </c>
      <c r="B10" s="140">
        <v>176</v>
      </c>
      <c r="C10" s="140">
        <v>70</v>
      </c>
      <c r="D10" s="141" t="s">
        <v>70</v>
      </c>
      <c r="E10" s="141" t="s">
        <v>70</v>
      </c>
      <c r="F10" s="140" t="s">
        <v>75</v>
      </c>
      <c r="G10" s="147">
        <f t="shared" si="0"/>
        <v>22.59814049586777</v>
      </c>
      <c r="I10" s="2" t="s">
        <v>101</v>
      </c>
      <c r="J10" s="1">
        <f>COUNT(B2:C532)</f>
        <v>1061</v>
      </c>
      <c r="K10" s="1">
        <f>COUNT(Grösse,Gewicht)</f>
        <v>1061</v>
      </c>
    </row>
    <row r="11" spans="1:11" ht="12.75">
      <c r="A11" s="139" t="s">
        <v>85</v>
      </c>
      <c r="B11" s="140">
        <v>176</v>
      </c>
      <c r="C11" s="140">
        <v>72</v>
      </c>
      <c r="D11" s="141" t="s">
        <v>74</v>
      </c>
      <c r="E11" s="141" t="s">
        <v>70</v>
      </c>
      <c r="F11" s="140" t="s">
        <v>75</v>
      </c>
      <c r="G11" s="147">
        <f t="shared" si="0"/>
        <v>23.243801652892564</v>
      </c>
      <c r="I11" s="2" t="s">
        <v>80</v>
      </c>
      <c r="J11" s="11">
        <f>SUM(C2:C532)</f>
        <v>35640</v>
      </c>
      <c r="K11" s="11">
        <f>SUM(Gewicht)</f>
        <v>35640</v>
      </c>
    </row>
    <row r="12" spans="1:11" ht="12.75">
      <c r="A12" s="139" t="s">
        <v>85</v>
      </c>
      <c r="B12" s="140">
        <v>175</v>
      </c>
      <c r="C12" s="140">
        <v>74</v>
      </c>
      <c r="D12" s="141" t="s">
        <v>74</v>
      </c>
      <c r="E12" s="141" t="s">
        <v>73</v>
      </c>
      <c r="F12" s="140" t="s">
        <v>75</v>
      </c>
      <c r="G12" s="147">
        <f t="shared" si="0"/>
        <v>24.163265306122447</v>
      </c>
      <c r="I12" s="2" t="s">
        <v>83</v>
      </c>
      <c r="J12" s="153">
        <f>AVERAGE(C2:C532)</f>
        <v>67.24528301886792</v>
      </c>
      <c r="K12" s="153">
        <f>AVERAGE(Gewicht)</f>
        <v>67.24528301886792</v>
      </c>
    </row>
    <row r="13" spans="1:11" ht="12.75">
      <c r="A13" s="139" t="s">
        <v>85</v>
      </c>
      <c r="B13" s="140">
        <v>192</v>
      </c>
      <c r="C13" s="140">
        <v>108</v>
      </c>
      <c r="D13" s="141" t="s">
        <v>74</v>
      </c>
      <c r="E13" s="141" t="s">
        <v>70</v>
      </c>
      <c r="F13" s="140" t="s">
        <v>75</v>
      </c>
      <c r="G13" s="147">
        <f t="shared" si="0"/>
        <v>29.296875</v>
      </c>
      <c r="I13" s="2" t="s">
        <v>102</v>
      </c>
      <c r="J13" s="153">
        <f>STDEVP(C2:C532)</f>
        <v>11.499476051029552</v>
      </c>
      <c r="K13" s="153">
        <f>STDEV(Gewicht)</f>
        <v>11.510339989258823</v>
      </c>
    </row>
    <row r="14" spans="1:11" ht="12.75">
      <c r="A14" s="139" t="s">
        <v>86</v>
      </c>
      <c r="B14" s="140">
        <v>168</v>
      </c>
      <c r="C14" s="140">
        <v>53</v>
      </c>
      <c r="D14" s="141" t="s">
        <v>74</v>
      </c>
      <c r="E14" s="141" t="s">
        <v>70</v>
      </c>
      <c r="F14" s="140" t="s">
        <v>71</v>
      </c>
      <c r="G14" s="147">
        <f t="shared" si="0"/>
        <v>18.77834467120182</v>
      </c>
      <c r="I14" s="2" t="s">
        <v>81</v>
      </c>
      <c r="J14" s="1">
        <f>MAX(B2:B532)</f>
        <v>202</v>
      </c>
      <c r="K14" s="1">
        <f>MAX(Grösse)</f>
        <v>202</v>
      </c>
    </row>
    <row r="15" spans="1:11" ht="12.75">
      <c r="A15" s="139" t="s">
        <v>86</v>
      </c>
      <c r="B15" s="140">
        <v>178</v>
      </c>
      <c r="C15" s="140">
        <v>56</v>
      </c>
      <c r="D15" s="141" t="s">
        <v>72</v>
      </c>
      <c r="E15" s="141" t="s">
        <v>70</v>
      </c>
      <c r="F15" s="140" t="s">
        <v>75</v>
      </c>
      <c r="G15" s="147">
        <f t="shared" si="0"/>
        <v>17.67453604342886</v>
      </c>
      <c r="I15" s="2" t="s">
        <v>82</v>
      </c>
      <c r="J15" s="1">
        <f>MIN(B2:B532)</f>
        <v>150</v>
      </c>
      <c r="K15" s="1">
        <f>MIN(Grösse)</f>
        <v>150</v>
      </c>
    </row>
    <row r="16" spans="1:7" ht="12.75">
      <c r="A16" s="139" t="s">
        <v>86</v>
      </c>
      <c r="B16" s="140">
        <v>168</v>
      </c>
      <c r="C16" s="140">
        <v>58</v>
      </c>
      <c r="D16" s="141" t="s">
        <v>70</v>
      </c>
      <c r="E16" s="141" t="s">
        <v>76</v>
      </c>
      <c r="F16" s="140" t="s">
        <v>71</v>
      </c>
      <c r="G16" s="147">
        <f t="shared" si="0"/>
        <v>20.549886621315196</v>
      </c>
    </row>
    <row r="17" spans="1:7" ht="12.75">
      <c r="A17" s="139" t="s">
        <v>86</v>
      </c>
      <c r="B17" s="140">
        <v>165</v>
      </c>
      <c r="C17" s="140">
        <v>60</v>
      </c>
      <c r="D17" s="141" t="s">
        <v>70</v>
      </c>
      <c r="E17" s="141" t="s">
        <v>70</v>
      </c>
      <c r="F17" s="140" t="s">
        <v>71</v>
      </c>
      <c r="G17" s="147">
        <f t="shared" si="0"/>
        <v>22.03856749311295</v>
      </c>
    </row>
    <row r="18" spans="1:7" ht="12.75">
      <c r="A18" s="139" t="s">
        <v>86</v>
      </c>
      <c r="B18" s="140">
        <v>171</v>
      </c>
      <c r="C18" s="140">
        <v>69</v>
      </c>
      <c r="D18" s="141" t="s">
        <v>70</v>
      </c>
      <c r="E18" s="141" t="s">
        <v>70</v>
      </c>
      <c r="F18" s="140" t="s">
        <v>75</v>
      </c>
      <c r="G18" s="147">
        <f t="shared" si="0"/>
        <v>23.59700420642249</v>
      </c>
    </row>
    <row r="19" spans="1:7" ht="12.75">
      <c r="A19" s="139" t="s">
        <v>86</v>
      </c>
      <c r="B19" s="140">
        <v>182</v>
      </c>
      <c r="C19" s="140">
        <v>70</v>
      </c>
      <c r="D19" s="141" t="s">
        <v>72</v>
      </c>
      <c r="E19" s="141" t="s">
        <v>73</v>
      </c>
      <c r="F19" s="140" t="s">
        <v>75</v>
      </c>
      <c r="G19" s="147">
        <f t="shared" si="0"/>
        <v>21.132713440405748</v>
      </c>
    </row>
    <row r="20" spans="1:7" ht="12.75">
      <c r="A20" s="139" t="s">
        <v>86</v>
      </c>
      <c r="B20" s="140">
        <v>179</v>
      </c>
      <c r="C20" s="140">
        <v>72</v>
      </c>
      <c r="D20" s="141" t="s">
        <v>70</v>
      </c>
      <c r="E20" s="141" t="s">
        <v>70</v>
      </c>
      <c r="F20" s="140" t="s">
        <v>75</v>
      </c>
      <c r="G20" s="147">
        <f t="shared" si="0"/>
        <v>22.47120876377142</v>
      </c>
    </row>
    <row r="21" spans="1:7" ht="12.75">
      <c r="A21" s="139" t="s">
        <v>86</v>
      </c>
      <c r="B21" s="140">
        <v>183</v>
      </c>
      <c r="C21" s="140">
        <v>74</v>
      </c>
      <c r="D21" s="141" t="s">
        <v>70</v>
      </c>
      <c r="E21" s="141" t="s">
        <v>70</v>
      </c>
      <c r="F21" s="140" t="s">
        <v>71</v>
      </c>
      <c r="G21" s="147">
        <f t="shared" si="0"/>
        <v>22.096807907073963</v>
      </c>
    </row>
    <row r="22" spans="1:7" ht="12.75">
      <c r="A22" s="139" t="s">
        <v>86</v>
      </c>
      <c r="B22" s="140">
        <v>183</v>
      </c>
      <c r="C22" s="140">
        <v>74</v>
      </c>
      <c r="D22" s="141" t="s">
        <v>70</v>
      </c>
      <c r="E22" s="141" t="s">
        <v>70</v>
      </c>
      <c r="F22" s="140" t="s">
        <v>75</v>
      </c>
      <c r="G22" s="147">
        <f t="shared" si="0"/>
        <v>22.096807907073963</v>
      </c>
    </row>
    <row r="23" spans="1:7" ht="12.75">
      <c r="A23" s="139" t="s">
        <v>86</v>
      </c>
      <c r="B23" s="140">
        <v>182</v>
      </c>
      <c r="C23" s="140">
        <v>77</v>
      </c>
      <c r="D23" s="141" t="s">
        <v>72</v>
      </c>
      <c r="E23" s="141" t="s">
        <v>70</v>
      </c>
      <c r="F23" s="140" t="s">
        <v>75</v>
      </c>
      <c r="G23" s="147">
        <f t="shared" si="0"/>
        <v>23.24598478444632</v>
      </c>
    </row>
    <row r="24" spans="1:7" ht="12.75">
      <c r="A24" s="139" t="s">
        <v>86</v>
      </c>
      <c r="B24" s="140">
        <v>178</v>
      </c>
      <c r="C24" s="140">
        <v>77</v>
      </c>
      <c r="D24" s="141" t="s">
        <v>70</v>
      </c>
      <c r="E24" s="141" t="s">
        <v>70</v>
      </c>
      <c r="F24" s="140" t="s">
        <v>75</v>
      </c>
      <c r="G24" s="147">
        <f t="shared" si="0"/>
        <v>24.302487059714682</v>
      </c>
    </row>
    <row r="25" spans="1:7" ht="12.75">
      <c r="A25" s="139" t="s">
        <v>86</v>
      </c>
      <c r="B25" s="140">
        <v>183</v>
      </c>
      <c r="C25" s="140">
        <v>79</v>
      </c>
      <c r="D25" s="141" t="s">
        <v>74</v>
      </c>
      <c r="E25" s="141" t="s">
        <v>70</v>
      </c>
      <c r="F25" s="140" t="s">
        <v>75</v>
      </c>
      <c r="G25" s="147">
        <f t="shared" si="0"/>
        <v>23.589835468362743</v>
      </c>
    </row>
    <row r="26" spans="1:7" ht="12.75">
      <c r="A26" s="139" t="s">
        <v>86</v>
      </c>
      <c r="B26" s="140">
        <v>178</v>
      </c>
      <c r="C26" s="140">
        <v>80</v>
      </c>
      <c r="D26" s="141" t="s">
        <v>70</v>
      </c>
      <c r="E26" s="141" t="s">
        <v>70</v>
      </c>
      <c r="F26" s="140" t="s">
        <v>75</v>
      </c>
      <c r="G26" s="147">
        <f t="shared" si="0"/>
        <v>25.24933720489837</v>
      </c>
    </row>
    <row r="27" spans="1:7" ht="12.75">
      <c r="A27" s="139" t="s">
        <v>86</v>
      </c>
      <c r="B27" s="140">
        <v>186</v>
      </c>
      <c r="C27" s="140">
        <v>87</v>
      </c>
      <c r="D27" s="141" t="s">
        <v>70</v>
      </c>
      <c r="E27" s="141" t="s">
        <v>70</v>
      </c>
      <c r="F27" s="140" t="s">
        <v>75</v>
      </c>
      <c r="G27" s="147">
        <f t="shared" si="0"/>
        <v>25.14741588622962</v>
      </c>
    </row>
    <row r="28" spans="1:7" ht="12.75">
      <c r="A28" s="139" t="s">
        <v>87</v>
      </c>
      <c r="B28" s="140">
        <v>165</v>
      </c>
      <c r="C28" s="140">
        <v>50</v>
      </c>
      <c r="D28" s="141" t="s">
        <v>72</v>
      </c>
      <c r="E28" s="141" t="s">
        <v>73</v>
      </c>
      <c r="F28" s="140" t="s">
        <v>71</v>
      </c>
      <c r="G28" s="147">
        <f t="shared" si="0"/>
        <v>18.36547291092746</v>
      </c>
    </row>
    <row r="29" spans="1:7" ht="12.75">
      <c r="A29" s="139" t="s">
        <v>87</v>
      </c>
      <c r="B29" s="140">
        <v>158</v>
      </c>
      <c r="C29" s="140">
        <v>52</v>
      </c>
      <c r="D29" s="141" t="s">
        <v>70</v>
      </c>
      <c r="E29" s="141" t="s">
        <v>70</v>
      </c>
      <c r="F29" s="140" t="s">
        <v>71</v>
      </c>
      <c r="G29" s="147">
        <f t="shared" si="0"/>
        <v>20.82999519307803</v>
      </c>
    </row>
    <row r="30" spans="1:7" ht="12.75">
      <c r="A30" s="139" t="s">
        <v>87</v>
      </c>
      <c r="B30" s="140">
        <v>166</v>
      </c>
      <c r="C30" s="140">
        <v>53</v>
      </c>
      <c r="D30" s="141" t="s">
        <v>72</v>
      </c>
      <c r="E30" s="141" t="s">
        <v>73</v>
      </c>
      <c r="F30" s="140" t="s">
        <v>71</v>
      </c>
      <c r="G30" s="147">
        <f t="shared" si="0"/>
        <v>19.233560749020178</v>
      </c>
    </row>
    <row r="31" spans="1:7" ht="12.75">
      <c r="A31" s="139" t="s">
        <v>87</v>
      </c>
      <c r="B31" s="140">
        <v>160</v>
      </c>
      <c r="C31" s="140">
        <v>54</v>
      </c>
      <c r="D31" s="141" t="s">
        <v>70</v>
      </c>
      <c r="E31" s="141" t="s">
        <v>70</v>
      </c>
      <c r="F31" s="140" t="s">
        <v>71</v>
      </c>
      <c r="G31" s="147">
        <f t="shared" si="0"/>
        <v>21.093749999999996</v>
      </c>
    </row>
    <row r="32" spans="1:7" ht="12.75">
      <c r="A32" s="139" t="s">
        <v>87</v>
      </c>
      <c r="B32" s="140">
        <v>163</v>
      </c>
      <c r="C32" s="140">
        <v>57</v>
      </c>
      <c r="D32" s="141" t="s">
        <v>70</v>
      </c>
      <c r="E32" s="141" t="s">
        <v>70</v>
      </c>
      <c r="F32" s="140" t="s">
        <v>71</v>
      </c>
      <c r="G32" s="147">
        <f t="shared" si="0"/>
        <v>21.453573713726524</v>
      </c>
    </row>
    <row r="33" spans="1:7" ht="12.75">
      <c r="A33" s="139" t="s">
        <v>87</v>
      </c>
      <c r="B33" s="140">
        <v>163</v>
      </c>
      <c r="C33" s="140">
        <v>57</v>
      </c>
      <c r="D33" s="141" t="s">
        <v>72</v>
      </c>
      <c r="E33" s="141" t="s">
        <v>73</v>
      </c>
      <c r="F33" s="140" t="s">
        <v>71</v>
      </c>
      <c r="G33" s="147">
        <f t="shared" si="0"/>
        <v>21.453573713726524</v>
      </c>
    </row>
    <row r="34" spans="1:7" ht="12.75">
      <c r="A34" s="139" t="s">
        <v>87</v>
      </c>
      <c r="B34" s="140">
        <v>168</v>
      </c>
      <c r="C34" s="140">
        <v>58</v>
      </c>
      <c r="D34" s="141" t="s">
        <v>72</v>
      </c>
      <c r="E34" s="141" t="s">
        <v>73</v>
      </c>
      <c r="F34" s="140" t="s">
        <v>71</v>
      </c>
      <c r="G34" s="147">
        <f t="shared" si="0"/>
        <v>20.549886621315196</v>
      </c>
    </row>
    <row r="35" spans="1:7" ht="12.75">
      <c r="A35" s="139" t="s">
        <v>87</v>
      </c>
      <c r="B35" s="140">
        <v>168</v>
      </c>
      <c r="C35" s="140">
        <v>61</v>
      </c>
      <c r="D35" s="141" t="s">
        <v>70</v>
      </c>
      <c r="E35" s="141" t="s">
        <v>70</v>
      </c>
      <c r="F35" s="140" t="s">
        <v>71</v>
      </c>
      <c r="G35" s="147">
        <f t="shared" si="0"/>
        <v>21.612811791383223</v>
      </c>
    </row>
    <row r="36" spans="1:7" ht="12.75">
      <c r="A36" s="139" t="s">
        <v>87</v>
      </c>
      <c r="B36" s="140">
        <v>173</v>
      </c>
      <c r="C36" s="140">
        <v>61</v>
      </c>
      <c r="D36" s="141" t="s">
        <v>70</v>
      </c>
      <c r="E36" s="141" t="s">
        <v>70</v>
      </c>
      <c r="F36" s="140" t="s">
        <v>71</v>
      </c>
      <c r="G36" s="147">
        <f t="shared" si="0"/>
        <v>20.381569714992146</v>
      </c>
    </row>
    <row r="37" spans="1:7" ht="12.75">
      <c r="A37" s="139" t="s">
        <v>87</v>
      </c>
      <c r="B37" s="140">
        <v>175</v>
      </c>
      <c r="C37" s="140">
        <v>64</v>
      </c>
      <c r="D37" s="141" t="s">
        <v>70</v>
      </c>
      <c r="E37" s="141" t="s">
        <v>76</v>
      </c>
      <c r="F37" s="140" t="s">
        <v>71</v>
      </c>
      <c r="G37" s="147">
        <f t="shared" si="0"/>
        <v>20.897959183673468</v>
      </c>
    </row>
    <row r="38" spans="1:7" ht="12.75">
      <c r="A38" s="139" t="s">
        <v>87</v>
      </c>
      <c r="B38" s="140">
        <v>167</v>
      </c>
      <c r="C38" s="140">
        <v>65</v>
      </c>
      <c r="D38" s="141" t="s">
        <v>70</v>
      </c>
      <c r="E38" s="141" t="s">
        <v>70</v>
      </c>
      <c r="F38" s="140" t="s">
        <v>75</v>
      </c>
      <c r="G38" s="147">
        <f t="shared" si="0"/>
        <v>23.306680053067517</v>
      </c>
    </row>
    <row r="39" spans="1:7" ht="12.75">
      <c r="A39" s="139" t="s">
        <v>87</v>
      </c>
      <c r="B39" s="140">
        <v>175</v>
      </c>
      <c r="C39" s="140">
        <v>65</v>
      </c>
      <c r="D39" s="141" t="s">
        <v>74</v>
      </c>
      <c r="E39" s="141" t="s">
        <v>76</v>
      </c>
      <c r="F39" s="140" t="s">
        <v>71</v>
      </c>
      <c r="G39" s="147">
        <f t="shared" si="0"/>
        <v>21.224489795918366</v>
      </c>
    </row>
    <row r="40" spans="1:7" ht="12.75">
      <c r="A40" s="139" t="s">
        <v>87</v>
      </c>
      <c r="B40" s="140">
        <v>175</v>
      </c>
      <c r="C40" s="140">
        <v>65</v>
      </c>
      <c r="D40" s="141" t="s">
        <v>70</v>
      </c>
      <c r="E40" s="141" t="s">
        <v>70</v>
      </c>
      <c r="F40" s="140" t="s">
        <v>75</v>
      </c>
      <c r="G40" s="147">
        <f t="shared" si="0"/>
        <v>21.224489795918366</v>
      </c>
    </row>
    <row r="41" spans="1:7" ht="12.75">
      <c r="A41" s="139" t="s">
        <v>87</v>
      </c>
      <c r="B41" s="140">
        <v>178</v>
      </c>
      <c r="C41" s="140">
        <v>67</v>
      </c>
      <c r="D41" s="141" t="s">
        <v>72</v>
      </c>
      <c r="E41" s="141" t="s">
        <v>73</v>
      </c>
      <c r="F41" s="140" t="s">
        <v>75</v>
      </c>
      <c r="G41" s="147">
        <f t="shared" si="0"/>
        <v>21.146319909102385</v>
      </c>
    </row>
    <row r="42" spans="1:7" ht="12.75">
      <c r="A42" s="139" t="s">
        <v>87</v>
      </c>
      <c r="B42" s="140">
        <v>182</v>
      </c>
      <c r="C42" s="140">
        <v>70</v>
      </c>
      <c r="D42" s="141" t="s">
        <v>74</v>
      </c>
      <c r="E42" s="141" t="s">
        <v>70</v>
      </c>
      <c r="F42" s="140" t="s">
        <v>75</v>
      </c>
      <c r="G42" s="147">
        <f t="shared" si="0"/>
        <v>21.132713440405748</v>
      </c>
    </row>
    <row r="43" spans="1:7" ht="12.75">
      <c r="A43" s="139" t="s">
        <v>87</v>
      </c>
      <c r="B43" s="140">
        <v>186</v>
      </c>
      <c r="C43" s="140">
        <v>72</v>
      </c>
      <c r="D43" s="141" t="s">
        <v>70</v>
      </c>
      <c r="E43" s="141" t="s">
        <v>70</v>
      </c>
      <c r="F43" s="140" t="s">
        <v>75</v>
      </c>
      <c r="G43" s="147">
        <f t="shared" si="0"/>
        <v>20.811654526534856</v>
      </c>
    </row>
    <row r="44" spans="1:7" ht="12.75">
      <c r="A44" s="139" t="s">
        <v>87</v>
      </c>
      <c r="B44" s="140">
        <v>178</v>
      </c>
      <c r="C44" s="140">
        <v>72</v>
      </c>
      <c r="D44" s="141" t="s">
        <v>74</v>
      </c>
      <c r="E44" s="141" t="s">
        <v>70</v>
      </c>
      <c r="F44" s="140" t="s">
        <v>75</v>
      </c>
      <c r="G44" s="147">
        <f t="shared" si="0"/>
        <v>22.724403484408533</v>
      </c>
    </row>
    <row r="45" spans="1:7" ht="12.75">
      <c r="A45" s="139" t="s">
        <v>87</v>
      </c>
      <c r="B45" s="140">
        <v>169</v>
      </c>
      <c r="C45" s="140">
        <v>73</v>
      </c>
      <c r="D45" s="141" t="s">
        <v>70</v>
      </c>
      <c r="E45" s="141" t="s">
        <v>73</v>
      </c>
      <c r="F45" s="140" t="s">
        <v>75</v>
      </c>
      <c r="G45" s="147">
        <f t="shared" si="0"/>
        <v>25.55932915514163</v>
      </c>
    </row>
    <row r="46" spans="1:7" ht="12.75">
      <c r="A46" s="139" t="s">
        <v>87</v>
      </c>
      <c r="B46" s="140">
        <v>188</v>
      </c>
      <c r="C46" s="140">
        <v>78</v>
      </c>
      <c r="D46" s="141" t="s">
        <v>70</v>
      </c>
      <c r="E46" s="141" t="s">
        <v>76</v>
      </c>
      <c r="F46" s="140" t="s">
        <v>75</v>
      </c>
      <c r="G46" s="147">
        <f t="shared" si="0"/>
        <v>22.068809416025353</v>
      </c>
    </row>
    <row r="47" spans="1:7" ht="12.75">
      <c r="A47" s="139" t="s">
        <v>87</v>
      </c>
      <c r="B47" s="140">
        <v>179</v>
      </c>
      <c r="C47" s="140">
        <v>80</v>
      </c>
      <c r="D47" s="141" t="s">
        <v>74</v>
      </c>
      <c r="E47" s="141" t="s">
        <v>70</v>
      </c>
      <c r="F47" s="140" t="s">
        <v>71</v>
      </c>
      <c r="G47" s="147">
        <f t="shared" si="0"/>
        <v>24.968009737523797</v>
      </c>
    </row>
    <row r="48" spans="1:7" ht="12.75">
      <c r="A48" s="139" t="s">
        <v>87</v>
      </c>
      <c r="B48" s="140">
        <v>183</v>
      </c>
      <c r="C48" s="140">
        <v>90</v>
      </c>
      <c r="D48" s="141" t="s">
        <v>70</v>
      </c>
      <c r="E48" s="141" t="s">
        <v>77</v>
      </c>
      <c r="F48" s="140" t="s">
        <v>71</v>
      </c>
      <c r="G48" s="147">
        <f t="shared" si="0"/>
        <v>26.874496103198062</v>
      </c>
    </row>
    <row r="49" spans="1:7" ht="12.75">
      <c r="A49" s="139" t="s">
        <v>88</v>
      </c>
      <c r="B49" s="140">
        <v>163</v>
      </c>
      <c r="C49" s="140">
        <v>49</v>
      </c>
      <c r="D49" s="141" t="s">
        <v>74</v>
      </c>
      <c r="E49" s="141" t="s">
        <v>70</v>
      </c>
      <c r="F49" s="140" t="s">
        <v>71</v>
      </c>
      <c r="G49" s="147">
        <f t="shared" si="0"/>
        <v>18.442545824080696</v>
      </c>
    </row>
    <row r="50" spans="1:7" ht="12.75">
      <c r="A50" s="139" t="s">
        <v>88</v>
      </c>
      <c r="B50" s="140">
        <v>157</v>
      </c>
      <c r="C50" s="140">
        <v>55</v>
      </c>
      <c r="D50" s="141" t="s">
        <v>74</v>
      </c>
      <c r="E50" s="141" t="s">
        <v>70</v>
      </c>
      <c r="F50" s="140" t="s">
        <v>71</v>
      </c>
      <c r="G50" s="147">
        <f t="shared" si="0"/>
        <v>22.313278429145196</v>
      </c>
    </row>
    <row r="51" spans="1:7" ht="12.75">
      <c r="A51" s="139" t="s">
        <v>88</v>
      </c>
      <c r="B51" s="140">
        <v>157</v>
      </c>
      <c r="C51" s="140">
        <v>55</v>
      </c>
      <c r="D51" s="141" t="s">
        <v>72</v>
      </c>
      <c r="E51" s="141" t="s">
        <v>73</v>
      </c>
      <c r="F51" s="140" t="s">
        <v>71</v>
      </c>
      <c r="G51" s="147">
        <f t="shared" si="0"/>
        <v>22.313278429145196</v>
      </c>
    </row>
    <row r="52" spans="1:7" ht="12.75">
      <c r="A52" s="139" t="s">
        <v>88</v>
      </c>
      <c r="B52" s="140">
        <v>173</v>
      </c>
      <c r="C52" s="140">
        <v>56</v>
      </c>
      <c r="D52" s="141" t="s">
        <v>74</v>
      </c>
      <c r="E52" s="141" t="s">
        <v>76</v>
      </c>
      <c r="F52" s="140" t="s">
        <v>75</v>
      </c>
      <c r="G52" s="147">
        <f t="shared" si="0"/>
        <v>18.710949246550168</v>
      </c>
    </row>
    <row r="53" spans="1:7" ht="12.75">
      <c r="A53" s="139" t="s">
        <v>88</v>
      </c>
      <c r="B53" s="140">
        <v>170</v>
      </c>
      <c r="C53" s="140">
        <v>58</v>
      </c>
      <c r="D53" s="141" t="s">
        <v>72</v>
      </c>
      <c r="E53" s="141" t="s">
        <v>70</v>
      </c>
      <c r="F53" s="140" t="s">
        <v>71</v>
      </c>
      <c r="G53" s="147">
        <f t="shared" si="0"/>
        <v>20.06920415224914</v>
      </c>
    </row>
    <row r="54" spans="1:7" ht="12.75">
      <c r="A54" s="139" t="s">
        <v>88</v>
      </c>
      <c r="B54" s="140">
        <v>161</v>
      </c>
      <c r="C54" s="140">
        <v>58</v>
      </c>
      <c r="D54" s="141" t="s">
        <v>74</v>
      </c>
      <c r="E54" s="141" t="s">
        <v>70</v>
      </c>
      <c r="F54" s="140" t="s">
        <v>71</v>
      </c>
      <c r="G54" s="147">
        <f t="shared" si="0"/>
        <v>22.375679950619187</v>
      </c>
    </row>
    <row r="55" spans="1:7" ht="12.75">
      <c r="A55" s="139" t="s">
        <v>88</v>
      </c>
      <c r="B55" s="140">
        <v>166</v>
      </c>
      <c r="C55" s="140">
        <v>60</v>
      </c>
      <c r="D55" s="141" t="s">
        <v>70</v>
      </c>
      <c r="E55" s="141" t="s">
        <v>70</v>
      </c>
      <c r="F55" s="140" t="s">
        <v>71</v>
      </c>
      <c r="G55" s="147">
        <f t="shared" si="0"/>
        <v>21.773842357381334</v>
      </c>
    </row>
    <row r="56" spans="1:7" ht="12.75">
      <c r="A56" s="139" t="s">
        <v>88</v>
      </c>
      <c r="B56" s="140">
        <v>168</v>
      </c>
      <c r="C56" s="140">
        <v>60</v>
      </c>
      <c r="D56" s="141" t="s">
        <v>74</v>
      </c>
      <c r="E56" s="141" t="s">
        <v>73</v>
      </c>
      <c r="F56" s="140" t="s">
        <v>71</v>
      </c>
      <c r="G56" s="147">
        <f t="shared" si="0"/>
        <v>21.258503401360546</v>
      </c>
    </row>
    <row r="57" spans="1:7" ht="12.75">
      <c r="A57" s="139" t="s">
        <v>88</v>
      </c>
      <c r="B57" s="140">
        <v>175</v>
      </c>
      <c r="C57" s="140">
        <v>60</v>
      </c>
      <c r="D57" s="141" t="s">
        <v>70</v>
      </c>
      <c r="E57" s="141" t="s">
        <v>70</v>
      </c>
      <c r="F57" s="140" t="s">
        <v>75</v>
      </c>
      <c r="G57" s="147">
        <f t="shared" si="0"/>
        <v>19.591836734693878</v>
      </c>
    </row>
    <row r="58" spans="1:7" ht="12.75">
      <c r="A58" s="139" t="s">
        <v>88</v>
      </c>
      <c r="B58" s="140">
        <v>170</v>
      </c>
      <c r="C58" s="140">
        <v>62</v>
      </c>
      <c r="D58" s="141" t="s">
        <v>70</v>
      </c>
      <c r="E58" s="141" t="s">
        <v>70</v>
      </c>
      <c r="F58" s="140" t="s">
        <v>71</v>
      </c>
      <c r="G58" s="147">
        <f t="shared" si="0"/>
        <v>21.453287197231838</v>
      </c>
    </row>
    <row r="59" spans="1:7" ht="12.75">
      <c r="A59" s="139" t="s">
        <v>88</v>
      </c>
      <c r="B59" s="140">
        <v>176</v>
      </c>
      <c r="C59" s="140">
        <v>63</v>
      </c>
      <c r="D59" s="141" t="s">
        <v>70</v>
      </c>
      <c r="E59" s="141" t="s">
        <v>70</v>
      </c>
      <c r="F59" s="140" t="s">
        <v>71</v>
      </c>
      <c r="G59" s="147">
        <f t="shared" si="0"/>
        <v>20.33832644628099</v>
      </c>
    </row>
    <row r="60" spans="1:7" ht="12.75">
      <c r="A60" s="139" t="s">
        <v>88</v>
      </c>
      <c r="B60" s="140">
        <v>172</v>
      </c>
      <c r="C60" s="140">
        <v>66</v>
      </c>
      <c r="D60" s="141" t="s">
        <v>70</v>
      </c>
      <c r="E60" s="141" t="s">
        <v>73</v>
      </c>
      <c r="F60" s="140" t="s">
        <v>75</v>
      </c>
      <c r="G60" s="147">
        <f t="shared" si="0"/>
        <v>22.30935640886966</v>
      </c>
    </row>
    <row r="61" spans="1:7" ht="12.75">
      <c r="A61" s="139" t="s">
        <v>88</v>
      </c>
      <c r="B61" s="140">
        <v>165</v>
      </c>
      <c r="C61" s="140">
        <v>66</v>
      </c>
      <c r="D61" s="141" t="s">
        <v>72</v>
      </c>
      <c r="E61" s="141" t="s">
        <v>73</v>
      </c>
      <c r="F61" s="140" t="s">
        <v>71</v>
      </c>
      <c r="G61" s="147">
        <f t="shared" si="0"/>
        <v>24.242424242424246</v>
      </c>
    </row>
    <row r="62" spans="1:7" ht="12.75">
      <c r="A62" s="139" t="s">
        <v>88</v>
      </c>
      <c r="B62" s="140">
        <v>178</v>
      </c>
      <c r="C62" s="140">
        <v>73</v>
      </c>
      <c r="D62" s="141" t="s">
        <v>72</v>
      </c>
      <c r="E62" s="141" t="s">
        <v>77</v>
      </c>
      <c r="F62" s="140" t="s">
        <v>71</v>
      </c>
      <c r="G62" s="147">
        <f t="shared" si="0"/>
        <v>23.04002019946976</v>
      </c>
    </row>
    <row r="63" spans="1:7" ht="12.75">
      <c r="A63" s="139" t="s">
        <v>88</v>
      </c>
      <c r="B63" s="140">
        <v>179</v>
      </c>
      <c r="C63" s="140">
        <v>74</v>
      </c>
      <c r="D63" s="141" t="s">
        <v>70</v>
      </c>
      <c r="E63" s="141" t="s">
        <v>70</v>
      </c>
      <c r="F63" s="140" t="s">
        <v>71</v>
      </c>
      <c r="G63" s="147">
        <f t="shared" si="0"/>
        <v>23.095409007209515</v>
      </c>
    </row>
    <row r="64" spans="1:7" ht="12.75">
      <c r="A64" s="139" t="s">
        <v>88</v>
      </c>
      <c r="B64" s="140">
        <v>187</v>
      </c>
      <c r="C64" s="140">
        <v>79</v>
      </c>
      <c r="D64" s="141" t="s">
        <v>72</v>
      </c>
      <c r="E64" s="141" t="s">
        <v>73</v>
      </c>
      <c r="F64" s="140" t="s">
        <v>75</v>
      </c>
      <c r="G64" s="147">
        <f t="shared" si="0"/>
        <v>22.59143813091595</v>
      </c>
    </row>
    <row r="65" spans="1:7" ht="12.75">
      <c r="A65" s="139" t="s">
        <v>88</v>
      </c>
      <c r="B65" s="140">
        <v>188</v>
      </c>
      <c r="C65" s="140">
        <v>80</v>
      </c>
      <c r="D65" s="141" t="s">
        <v>70</v>
      </c>
      <c r="E65" s="141" t="s">
        <v>70</v>
      </c>
      <c r="F65" s="140" t="s">
        <v>75</v>
      </c>
      <c r="G65" s="147">
        <f t="shared" si="0"/>
        <v>22.634676324128566</v>
      </c>
    </row>
    <row r="66" spans="1:7" ht="12.75">
      <c r="A66" s="139" t="s">
        <v>88</v>
      </c>
      <c r="B66" s="140">
        <v>191</v>
      </c>
      <c r="C66" s="140">
        <v>82</v>
      </c>
      <c r="D66" s="141" t="s">
        <v>72</v>
      </c>
      <c r="E66" s="141" t="s">
        <v>73</v>
      </c>
      <c r="F66" s="140" t="s">
        <v>75</v>
      </c>
      <c r="G66" s="147">
        <f aca="true" t="shared" si="1" ref="G66:G129">Gewicht/(Grösse/100)^2</f>
        <v>22.47745401715962</v>
      </c>
    </row>
    <row r="67" spans="1:7" ht="12.75">
      <c r="A67" s="139" t="s">
        <v>88</v>
      </c>
      <c r="B67" s="140">
        <v>177</v>
      </c>
      <c r="C67" s="140" t="s">
        <v>78</v>
      </c>
      <c r="D67" s="141" t="s">
        <v>72</v>
      </c>
      <c r="E67" s="141" t="s">
        <v>73</v>
      </c>
      <c r="F67" s="140" t="s">
        <v>71</v>
      </c>
      <c r="G67" s="147" t="e">
        <f t="shared" si="1"/>
        <v>#VALUE!</v>
      </c>
    </row>
    <row r="68" spans="1:7" ht="12.75">
      <c r="A68" s="139" t="s">
        <v>89</v>
      </c>
      <c r="B68" s="142">
        <v>153</v>
      </c>
      <c r="C68" s="142">
        <v>54</v>
      </c>
      <c r="D68" s="143" t="s">
        <v>74</v>
      </c>
      <c r="E68" s="143" t="s">
        <v>70</v>
      </c>
      <c r="F68" s="142" t="s">
        <v>71</v>
      </c>
      <c r="G68" s="147">
        <f t="shared" si="1"/>
        <v>23.06805074971165</v>
      </c>
    </row>
    <row r="69" spans="1:7" ht="12.75">
      <c r="A69" s="139" t="s">
        <v>89</v>
      </c>
      <c r="B69" s="142">
        <v>170</v>
      </c>
      <c r="C69" s="142">
        <v>60</v>
      </c>
      <c r="D69" s="143" t="s">
        <v>72</v>
      </c>
      <c r="E69" s="143" t="s">
        <v>73</v>
      </c>
      <c r="F69" s="142" t="s">
        <v>71</v>
      </c>
      <c r="G69" s="147">
        <f t="shared" si="1"/>
        <v>20.761245674740486</v>
      </c>
    </row>
    <row r="70" spans="1:7" ht="12.75">
      <c r="A70" s="139" t="s">
        <v>89</v>
      </c>
      <c r="B70" s="142">
        <v>160</v>
      </c>
      <c r="C70" s="142">
        <v>60</v>
      </c>
      <c r="D70" s="143" t="s">
        <v>70</v>
      </c>
      <c r="E70" s="143" t="s">
        <v>70</v>
      </c>
      <c r="F70" s="142" t="s">
        <v>71</v>
      </c>
      <c r="G70" s="147">
        <f t="shared" si="1"/>
        <v>23.437499999999996</v>
      </c>
    </row>
    <row r="71" spans="1:7" ht="12.75">
      <c r="A71" s="139" t="s">
        <v>89</v>
      </c>
      <c r="B71" s="142">
        <v>166</v>
      </c>
      <c r="C71" s="142">
        <v>60</v>
      </c>
      <c r="D71" s="143" t="s">
        <v>70</v>
      </c>
      <c r="E71" s="143" t="s">
        <v>70</v>
      </c>
      <c r="F71" s="142" t="s">
        <v>71</v>
      </c>
      <c r="G71" s="147">
        <f t="shared" si="1"/>
        <v>21.773842357381334</v>
      </c>
    </row>
    <row r="72" spans="1:7" ht="12.75">
      <c r="A72" s="139" t="s">
        <v>89</v>
      </c>
      <c r="B72" s="142">
        <v>168</v>
      </c>
      <c r="C72" s="142">
        <v>61</v>
      </c>
      <c r="D72" s="143" t="s">
        <v>74</v>
      </c>
      <c r="E72" s="143" t="s">
        <v>70</v>
      </c>
      <c r="F72" s="142" t="s">
        <v>71</v>
      </c>
      <c r="G72" s="147">
        <f t="shared" si="1"/>
        <v>21.612811791383223</v>
      </c>
    </row>
    <row r="73" spans="1:7" ht="12.75">
      <c r="A73" s="139" t="s">
        <v>89</v>
      </c>
      <c r="B73" s="142">
        <v>168</v>
      </c>
      <c r="C73" s="142">
        <v>61</v>
      </c>
      <c r="D73" s="143" t="s">
        <v>72</v>
      </c>
      <c r="E73" s="143" t="s">
        <v>70</v>
      </c>
      <c r="F73" s="142" t="s">
        <v>71</v>
      </c>
      <c r="G73" s="147">
        <f t="shared" si="1"/>
        <v>21.612811791383223</v>
      </c>
    </row>
    <row r="74" spans="1:7" ht="12.75">
      <c r="A74" s="139" t="s">
        <v>89</v>
      </c>
      <c r="B74" s="142">
        <v>166</v>
      </c>
      <c r="C74" s="142">
        <v>61</v>
      </c>
      <c r="D74" s="143" t="s">
        <v>74</v>
      </c>
      <c r="E74" s="143" t="s">
        <v>70</v>
      </c>
      <c r="F74" s="142" t="s">
        <v>71</v>
      </c>
      <c r="G74" s="147">
        <f t="shared" si="1"/>
        <v>22.136739730004358</v>
      </c>
    </row>
    <row r="75" spans="1:7" ht="12.75">
      <c r="A75" s="139" t="s">
        <v>89</v>
      </c>
      <c r="B75" s="142">
        <v>168</v>
      </c>
      <c r="C75" s="142">
        <v>62</v>
      </c>
      <c r="D75" s="143" t="s">
        <v>72</v>
      </c>
      <c r="E75" s="143" t="s">
        <v>70</v>
      </c>
      <c r="F75" s="142" t="s">
        <v>71</v>
      </c>
      <c r="G75" s="147">
        <f t="shared" si="1"/>
        <v>21.9671201814059</v>
      </c>
    </row>
    <row r="76" spans="1:7" ht="12.75">
      <c r="A76" s="139" t="s">
        <v>89</v>
      </c>
      <c r="B76" s="142">
        <v>171</v>
      </c>
      <c r="C76" s="142">
        <v>64</v>
      </c>
      <c r="D76" s="143" t="s">
        <v>72</v>
      </c>
      <c r="E76" s="143" t="s">
        <v>73</v>
      </c>
      <c r="F76" s="142" t="s">
        <v>71</v>
      </c>
      <c r="G76" s="147">
        <f t="shared" si="1"/>
        <v>21.887076365377382</v>
      </c>
    </row>
    <row r="77" spans="1:7" ht="12.75">
      <c r="A77" s="139" t="s">
        <v>89</v>
      </c>
      <c r="B77" s="142">
        <v>176</v>
      </c>
      <c r="C77" s="142">
        <v>65</v>
      </c>
      <c r="D77" s="143" t="s">
        <v>70</v>
      </c>
      <c r="E77" s="143" t="s">
        <v>70</v>
      </c>
      <c r="F77" s="142" t="s">
        <v>71</v>
      </c>
      <c r="G77" s="147">
        <f t="shared" si="1"/>
        <v>20.983987603305785</v>
      </c>
    </row>
    <row r="78" spans="1:7" ht="12.75">
      <c r="A78" s="139" t="s">
        <v>89</v>
      </c>
      <c r="B78" s="142">
        <v>168</v>
      </c>
      <c r="C78" s="142">
        <v>65</v>
      </c>
      <c r="D78" s="143" t="s">
        <v>70</v>
      </c>
      <c r="E78" s="143" t="s">
        <v>70</v>
      </c>
      <c r="F78" s="142" t="s">
        <v>71</v>
      </c>
      <c r="G78" s="147">
        <f t="shared" si="1"/>
        <v>23.030045351473927</v>
      </c>
    </row>
    <row r="79" spans="1:7" ht="12.75">
      <c r="A79" s="139" t="s">
        <v>89</v>
      </c>
      <c r="B79" s="142">
        <v>168</v>
      </c>
      <c r="C79" s="142">
        <v>65</v>
      </c>
      <c r="D79" s="143" t="s">
        <v>72</v>
      </c>
      <c r="E79" s="143" t="s">
        <v>70</v>
      </c>
      <c r="F79" s="142" t="s">
        <v>71</v>
      </c>
      <c r="G79" s="147">
        <f t="shared" si="1"/>
        <v>23.030045351473927</v>
      </c>
    </row>
    <row r="80" spans="1:7" ht="12.75">
      <c r="A80" s="139" t="s">
        <v>89</v>
      </c>
      <c r="B80" s="142">
        <v>173</v>
      </c>
      <c r="C80" s="142">
        <v>65</v>
      </c>
      <c r="D80" s="143" t="s">
        <v>70</v>
      </c>
      <c r="E80" s="143" t="s">
        <v>70</v>
      </c>
      <c r="F80" s="142" t="s">
        <v>71</v>
      </c>
      <c r="G80" s="147">
        <f t="shared" si="1"/>
        <v>21.71806608974573</v>
      </c>
    </row>
    <row r="81" spans="1:7" ht="12.75">
      <c r="A81" s="139" t="s">
        <v>89</v>
      </c>
      <c r="B81" s="142">
        <v>173</v>
      </c>
      <c r="C81" s="142">
        <v>66</v>
      </c>
      <c r="D81" s="143" t="s">
        <v>72</v>
      </c>
      <c r="E81" s="143" t="s">
        <v>70</v>
      </c>
      <c r="F81" s="142" t="s">
        <v>75</v>
      </c>
      <c r="G81" s="147">
        <f t="shared" si="1"/>
        <v>22.052190183434128</v>
      </c>
    </row>
    <row r="82" spans="1:7" ht="12.75">
      <c r="A82" s="139" t="s">
        <v>89</v>
      </c>
      <c r="B82" s="142">
        <v>172</v>
      </c>
      <c r="C82" s="142">
        <v>66</v>
      </c>
      <c r="D82" s="143" t="s">
        <v>72</v>
      </c>
      <c r="E82" s="143" t="s">
        <v>70</v>
      </c>
      <c r="F82" s="142" t="s">
        <v>71</v>
      </c>
      <c r="G82" s="147">
        <f t="shared" si="1"/>
        <v>22.30935640886966</v>
      </c>
    </row>
    <row r="83" spans="1:7" ht="12.75">
      <c r="A83" s="139" t="s">
        <v>89</v>
      </c>
      <c r="B83" s="142">
        <v>170</v>
      </c>
      <c r="C83" s="142">
        <v>67</v>
      </c>
      <c r="D83" s="143" t="s">
        <v>74</v>
      </c>
      <c r="E83" s="143" t="s">
        <v>70</v>
      </c>
      <c r="F83" s="142" t="s">
        <v>71</v>
      </c>
      <c r="G83" s="147">
        <f t="shared" si="1"/>
        <v>23.18339100346021</v>
      </c>
    </row>
    <row r="84" spans="1:7" ht="12.75">
      <c r="A84" s="139" t="s">
        <v>89</v>
      </c>
      <c r="B84" s="142">
        <v>182</v>
      </c>
      <c r="C84" s="142">
        <v>68</v>
      </c>
      <c r="D84" s="143" t="s">
        <v>70</v>
      </c>
      <c r="E84" s="143" t="s">
        <v>70</v>
      </c>
      <c r="F84" s="142" t="s">
        <v>75</v>
      </c>
      <c r="G84" s="147">
        <f t="shared" si="1"/>
        <v>20.528921627822726</v>
      </c>
    </row>
    <row r="85" spans="1:7" ht="12.75">
      <c r="A85" s="139" t="s">
        <v>89</v>
      </c>
      <c r="B85" s="142">
        <v>173</v>
      </c>
      <c r="C85" s="142">
        <v>68</v>
      </c>
      <c r="D85" s="143" t="s">
        <v>72</v>
      </c>
      <c r="E85" s="143" t="s">
        <v>70</v>
      </c>
      <c r="F85" s="142" t="s">
        <v>71</v>
      </c>
      <c r="G85" s="147">
        <f t="shared" si="1"/>
        <v>22.720438370810918</v>
      </c>
    </row>
    <row r="86" spans="1:7" ht="12.75">
      <c r="A86" s="139" t="s">
        <v>89</v>
      </c>
      <c r="B86" s="142">
        <v>180</v>
      </c>
      <c r="C86" s="142">
        <v>68</v>
      </c>
      <c r="D86" s="143" t="s">
        <v>70</v>
      </c>
      <c r="E86" s="143" t="s">
        <v>70</v>
      </c>
      <c r="F86" s="142" t="s">
        <v>75</v>
      </c>
      <c r="G86" s="147">
        <f t="shared" si="1"/>
        <v>20.98765432098765</v>
      </c>
    </row>
    <row r="87" spans="1:7" ht="12.75">
      <c r="A87" s="139" t="s">
        <v>89</v>
      </c>
      <c r="B87" s="142">
        <v>173</v>
      </c>
      <c r="C87" s="142">
        <v>68</v>
      </c>
      <c r="D87" s="143" t="s">
        <v>72</v>
      </c>
      <c r="E87" s="143" t="s">
        <v>72</v>
      </c>
      <c r="F87" s="142" t="s">
        <v>71</v>
      </c>
      <c r="G87" s="147">
        <f t="shared" si="1"/>
        <v>22.720438370810918</v>
      </c>
    </row>
    <row r="88" spans="1:7" ht="12.75">
      <c r="A88" s="139" t="s">
        <v>89</v>
      </c>
      <c r="B88" s="142">
        <v>182</v>
      </c>
      <c r="C88" s="142">
        <v>68</v>
      </c>
      <c r="D88" s="143" t="s">
        <v>70</v>
      </c>
      <c r="E88" s="143" t="s">
        <v>70</v>
      </c>
      <c r="F88" s="142" t="s">
        <v>71</v>
      </c>
      <c r="G88" s="147">
        <f t="shared" si="1"/>
        <v>20.528921627822726</v>
      </c>
    </row>
    <row r="89" spans="1:7" ht="12.75">
      <c r="A89" s="139" t="s">
        <v>89</v>
      </c>
      <c r="B89" s="142">
        <v>174</v>
      </c>
      <c r="C89" s="142">
        <v>69</v>
      </c>
      <c r="D89" s="143" t="s">
        <v>70</v>
      </c>
      <c r="E89" s="143" t="s">
        <v>70</v>
      </c>
      <c r="F89" s="142" t="s">
        <v>71</v>
      </c>
      <c r="G89" s="147">
        <f t="shared" si="1"/>
        <v>22.79032897344431</v>
      </c>
    </row>
    <row r="90" spans="1:7" ht="12.75">
      <c r="A90" s="139" t="s">
        <v>89</v>
      </c>
      <c r="B90" s="142">
        <v>173</v>
      </c>
      <c r="C90" s="142">
        <v>70</v>
      </c>
      <c r="D90" s="143" t="s">
        <v>72</v>
      </c>
      <c r="E90" s="143" t="s">
        <v>73</v>
      </c>
      <c r="F90" s="142" t="s">
        <v>71</v>
      </c>
      <c r="G90" s="147">
        <f t="shared" si="1"/>
        <v>23.38868655818771</v>
      </c>
    </row>
    <row r="91" spans="1:7" ht="12.75">
      <c r="A91" s="139" t="s">
        <v>89</v>
      </c>
      <c r="B91" s="142">
        <v>179</v>
      </c>
      <c r="C91" s="142">
        <v>70</v>
      </c>
      <c r="D91" s="143" t="s">
        <v>72</v>
      </c>
      <c r="E91" s="143" t="s">
        <v>70</v>
      </c>
      <c r="F91" s="142" t="s">
        <v>75</v>
      </c>
      <c r="G91" s="147">
        <f t="shared" si="1"/>
        <v>21.847008520333322</v>
      </c>
    </row>
    <row r="92" spans="1:7" ht="12.75">
      <c r="A92" s="139" t="s">
        <v>89</v>
      </c>
      <c r="B92" s="142">
        <v>182</v>
      </c>
      <c r="C92" s="142">
        <v>74</v>
      </c>
      <c r="D92" s="143" t="s">
        <v>74</v>
      </c>
      <c r="E92" s="143" t="s">
        <v>70</v>
      </c>
      <c r="F92" s="142" t="s">
        <v>75</v>
      </c>
      <c r="G92" s="147">
        <f t="shared" si="1"/>
        <v>22.34029706557179</v>
      </c>
    </row>
    <row r="93" spans="1:7" ht="12.75">
      <c r="A93" s="139" t="s">
        <v>89</v>
      </c>
      <c r="B93" s="142">
        <v>186</v>
      </c>
      <c r="C93" s="142">
        <v>75</v>
      </c>
      <c r="D93" s="143" t="s">
        <v>74</v>
      </c>
      <c r="E93" s="143" t="s">
        <v>70</v>
      </c>
      <c r="F93" s="142" t="s">
        <v>75</v>
      </c>
      <c r="G93" s="147">
        <f t="shared" si="1"/>
        <v>21.678806798473808</v>
      </c>
    </row>
    <row r="94" spans="1:7" ht="12.75">
      <c r="A94" s="139" t="s">
        <v>89</v>
      </c>
      <c r="B94" s="142">
        <v>187</v>
      </c>
      <c r="C94" s="142">
        <v>75</v>
      </c>
      <c r="D94" s="143" t="s">
        <v>70</v>
      </c>
      <c r="E94" s="143" t="s">
        <v>70</v>
      </c>
      <c r="F94" s="142" t="s">
        <v>75</v>
      </c>
      <c r="G94" s="147">
        <f t="shared" si="1"/>
        <v>21.447567845806283</v>
      </c>
    </row>
    <row r="95" spans="1:7" ht="12.75">
      <c r="A95" s="139" t="s">
        <v>90</v>
      </c>
      <c r="B95" s="140">
        <v>165</v>
      </c>
      <c r="C95" s="140">
        <v>52</v>
      </c>
      <c r="D95" s="141" t="s">
        <v>72</v>
      </c>
      <c r="E95" s="141" t="s">
        <v>70</v>
      </c>
      <c r="F95" s="140" t="s">
        <v>71</v>
      </c>
      <c r="G95" s="147">
        <f t="shared" si="1"/>
        <v>19.100091827364558</v>
      </c>
    </row>
    <row r="96" spans="1:7" ht="12.75">
      <c r="A96" s="139" t="s">
        <v>90</v>
      </c>
      <c r="B96" s="140">
        <v>165</v>
      </c>
      <c r="C96" s="140">
        <v>53</v>
      </c>
      <c r="D96" s="141" t="s">
        <v>74</v>
      </c>
      <c r="E96" s="141" t="s">
        <v>70</v>
      </c>
      <c r="F96" s="140" t="s">
        <v>71</v>
      </c>
      <c r="G96" s="147">
        <f t="shared" si="1"/>
        <v>19.467401285583104</v>
      </c>
    </row>
    <row r="97" spans="1:7" ht="12.75">
      <c r="A97" s="139" t="s">
        <v>90</v>
      </c>
      <c r="B97" s="140">
        <v>167</v>
      </c>
      <c r="C97" s="140">
        <v>54</v>
      </c>
      <c r="D97" s="141" t="s">
        <v>72</v>
      </c>
      <c r="E97" s="141" t="s">
        <v>73</v>
      </c>
      <c r="F97" s="140" t="s">
        <v>71</v>
      </c>
      <c r="G97" s="147">
        <f t="shared" si="1"/>
        <v>19.362472659471475</v>
      </c>
    </row>
    <row r="98" spans="1:7" ht="12.75">
      <c r="A98" s="139" t="s">
        <v>90</v>
      </c>
      <c r="B98" s="140">
        <v>160</v>
      </c>
      <c r="C98" s="140">
        <v>55</v>
      </c>
      <c r="D98" s="141" t="s">
        <v>74</v>
      </c>
      <c r="E98" s="141" t="s">
        <v>70</v>
      </c>
      <c r="F98" s="140" t="s">
        <v>71</v>
      </c>
      <c r="G98" s="147">
        <f t="shared" si="1"/>
        <v>21.484374999999996</v>
      </c>
    </row>
    <row r="99" spans="1:7" ht="12.75">
      <c r="A99" s="139" t="s">
        <v>90</v>
      </c>
      <c r="B99" s="140">
        <v>178</v>
      </c>
      <c r="C99" s="140">
        <v>56</v>
      </c>
      <c r="D99" s="141" t="s">
        <v>72</v>
      </c>
      <c r="E99" s="141" t="s">
        <v>70</v>
      </c>
      <c r="F99" s="140" t="s">
        <v>71</v>
      </c>
      <c r="G99" s="147">
        <f t="shared" si="1"/>
        <v>17.67453604342886</v>
      </c>
    </row>
    <row r="100" spans="1:7" ht="12.75">
      <c r="A100" s="139" t="s">
        <v>90</v>
      </c>
      <c r="B100" s="140">
        <v>169</v>
      </c>
      <c r="C100" s="140">
        <v>57</v>
      </c>
      <c r="D100" s="141" t="s">
        <v>74</v>
      </c>
      <c r="E100" s="141" t="s">
        <v>70</v>
      </c>
      <c r="F100" s="140" t="s">
        <v>71</v>
      </c>
      <c r="G100" s="147">
        <f t="shared" si="1"/>
        <v>19.95728440880922</v>
      </c>
    </row>
    <row r="101" spans="1:7" ht="12.75">
      <c r="A101" s="139" t="s">
        <v>90</v>
      </c>
      <c r="B101" s="140">
        <v>161</v>
      </c>
      <c r="C101" s="140">
        <v>58</v>
      </c>
      <c r="D101" s="141" t="s">
        <v>72</v>
      </c>
      <c r="E101" s="141" t="s">
        <v>73</v>
      </c>
      <c r="F101" s="140" t="s">
        <v>71</v>
      </c>
      <c r="G101" s="147">
        <f t="shared" si="1"/>
        <v>22.375679950619187</v>
      </c>
    </row>
    <row r="102" spans="1:7" ht="12.75">
      <c r="A102" s="139" t="s">
        <v>90</v>
      </c>
      <c r="B102" s="140">
        <v>172</v>
      </c>
      <c r="C102" s="140">
        <v>59</v>
      </c>
      <c r="D102" s="141" t="s">
        <v>74</v>
      </c>
      <c r="E102" s="141" t="s">
        <v>73</v>
      </c>
      <c r="F102" s="140" t="s">
        <v>71</v>
      </c>
      <c r="G102" s="147">
        <f t="shared" si="1"/>
        <v>19.94321254732288</v>
      </c>
    </row>
    <row r="103" spans="1:7" ht="12.75">
      <c r="A103" s="139" t="s">
        <v>90</v>
      </c>
      <c r="B103" s="140">
        <v>168</v>
      </c>
      <c r="C103" s="140">
        <v>60</v>
      </c>
      <c r="D103" s="141" t="s">
        <v>70</v>
      </c>
      <c r="E103" s="141" t="s">
        <v>70</v>
      </c>
      <c r="F103" s="140" t="s">
        <v>71</v>
      </c>
      <c r="G103" s="147">
        <f t="shared" si="1"/>
        <v>21.258503401360546</v>
      </c>
    </row>
    <row r="104" spans="1:7" ht="12.75">
      <c r="A104" s="139" t="s">
        <v>90</v>
      </c>
      <c r="B104" s="140">
        <v>172</v>
      </c>
      <c r="C104" s="140">
        <v>60</v>
      </c>
      <c r="D104" s="141" t="s">
        <v>72</v>
      </c>
      <c r="E104" s="141" t="s">
        <v>70</v>
      </c>
      <c r="F104" s="140" t="s">
        <v>71</v>
      </c>
      <c r="G104" s="147">
        <f t="shared" si="1"/>
        <v>20.281233098972418</v>
      </c>
    </row>
    <row r="105" spans="1:7" ht="12.75">
      <c r="A105" s="139" t="s">
        <v>90</v>
      </c>
      <c r="B105" s="140">
        <v>172</v>
      </c>
      <c r="C105" s="140">
        <v>62</v>
      </c>
      <c r="D105" s="141" t="s">
        <v>74</v>
      </c>
      <c r="E105" s="141" t="s">
        <v>70</v>
      </c>
      <c r="F105" s="140" t="s">
        <v>71</v>
      </c>
      <c r="G105" s="147">
        <f t="shared" si="1"/>
        <v>20.9572742022715</v>
      </c>
    </row>
    <row r="106" spans="1:7" ht="12.75">
      <c r="A106" s="139" t="s">
        <v>90</v>
      </c>
      <c r="B106" s="140">
        <v>172</v>
      </c>
      <c r="C106" s="140">
        <v>62</v>
      </c>
      <c r="D106" s="141" t="s">
        <v>70</v>
      </c>
      <c r="E106" s="141" t="s">
        <v>70</v>
      </c>
      <c r="F106" s="140" t="s">
        <v>71</v>
      </c>
      <c r="G106" s="147">
        <f t="shared" si="1"/>
        <v>20.9572742022715</v>
      </c>
    </row>
    <row r="107" spans="1:7" ht="12.75">
      <c r="A107" s="139" t="s">
        <v>90</v>
      </c>
      <c r="B107" s="140">
        <v>170</v>
      </c>
      <c r="C107" s="140">
        <v>63</v>
      </c>
      <c r="D107" s="141" t="s">
        <v>74</v>
      </c>
      <c r="E107" s="141" t="s">
        <v>70</v>
      </c>
      <c r="F107" s="140" t="s">
        <v>71</v>
      </c>
      <c r="G107" s="147">
        <f t="shared" si="1"/>
        <v>21.79930795847751</v>
      </c>
    </row>
    <row r="108" spans="1:7" ht="12.75">
      <c r="A108" s="139" t="s">
        <v>90</v>
      </c>
      <c r="B108" s="140">
        <v>180</v>
      </c>
      <c r="C108" s="140">
        <v>63</v>
      </c>
      <c r="D108" s="141" t="s">
        <v>72</v>
      </c>
      <c r="E108" s="141" t="s">
        <v>70</v>
      </c>
      <c r="F108" s="140" t="s">
        <v>71</v>
      </c>
      <c r="G108" s="147">
        <f t="shared" si="1"/>
        <v>19.444444444444443</v>
      </c>
    </row>
    <row r="109" spans="1:7" ht="12.75">
      <c r="A109" s="139" t="s">
        <v>90</v>
      </c>
      <c r="B109" s="140">
        <v>169</v>
      </c>
      <c r="C109" s="140">
        <v>65</v>
      </c>
      <c r="D109" s="141" t="s">
        <v>72</v>
      </c>
      <c r="E109" s="141" t="s">
        <v>73</v>
      </c>
      <c r="F109" s="140" t="s">
        <v>71</v>
      </c>
      <c r="G109" s="147">
        <f t="shared" si="1"/>
        <v>22.758306781975424</v>
      </c>
    </row>
    <row r="110" spans="1:7" ht="12.75">
      <c r="A110" s="139" t="s">
        <v>90</v>
      </c>
      <c r="B110" s="140">
        <v>169</v>
      </c>
      <c r="C110" s="140">
        <v>66</v>
      </c>
      <c r="D110" s="141" t="s">
        <v>72</v>
      </c>
      <c r="E110" s="141" t="s">
        <v>73</v>
      </c>
      <c r="F110" s="140" t="s">
        <v>71</v>
      </c>
      <c r="G110" s="147">
        <f t="shared" si="1"/>
        <v>23.1084345786212</v>
      </c>
    </row>
    <row r="111" spans="1:7" ht="12.75">
      <c r="A111" s="139" t="s">
        <v>90</v>
      </c>
      <c r="B111" s="140">
        <v>168</v>
      </c>
      <c r="C111" s="140">
        <v>67</v>
      </c>
      <c r="D111" s="141" t="s">
        <v>74</v>
      </c>
      <c r="E111" s="141" t="s">
        <v>70</v>
      </c>
      <c r="F111" s="140" t="s">
        <v>71</v>
      </c>
      <c r="G111" s="147">
        <f t="shared" si="1"/>
        <v>23.738662131519277</v>
      </c>
    </row>
    <row r="112" spans="1:7" ht="12.75">
      <c r="A112" s="139" t="s">
        <v>90</v>
      </c>
      <c r="B112" s="140">
        <v>170</v>
      </c>
      <c r="C112" s="140">
        <v>71</v>
      </c>
      <c r="D112" s="141" t="s">
        <v>70</v>
      </c>
      <c r="E112" s="141" t="s">
        <v>70</v>
      </c>
      <c r="F112" s="140" t="s">
        <v>71</v>
      </c>
      <c r="G112" s="147">
        <f t="shared" si="1"/>
        <v>24.56747404844291</v>
      </c>
    </row>
    <row r="113" spans="1:7" ht="12.75">
      <c r="A113" s="139" t="s">
        <v>91</v>
      </c>
      <c r="B113" s="140">
        <v>164</v>
      </c>
      <c r="C113" s="140">
        <v>52</v>
      </c>
      <c r="D113" s="141" t="s">
        <v>72</v>
      </c>
      <c r="E113" s="141" t="s">
        <v>70</v>
      </c>
      <c r="F113" s="140" t="s">
        <v>71</v>
      </c>
      <c r="G113" s="147">
        <f t="shared" si="1"/>
        <v>19.333729922665082</v>
      </c>
    </row>
    <row r="114" spans="1:7" ht="12.75">
      <c r="A114" s="139" t="s">
        <v>91</v>
      </c>
      <c r="B114" s="140">
        <v>170</v>
      </c>
      <c r="C114" s="140">
        <v>57</v>
      </c>
      <c r="D114" s="141" t="s">
        <v>72</v>
      </c>
      <c r="E114" s="141" t="s">
        <v>70</v>
      </c>
      <c r="F114" s="140" t="s">
        <v>75</v>
      </c>
      <c r="G114" s="147">
        <f t="shared" si="1"/>
        <v>19.723183391003463</v>
      </c>
    </row>
    <row r="115" spans="1:7" ht="12.75">
      <c r="A115" s="139" t="s">
        <v>91</v>
      </c>
      <c r="B115" s="140">
        <v>169</v>
      </c>
      <c r="C115" s="140">
        <v>59</v>
      </c>
      <c r="D115" s="141" t="s">
        <v>72</v>
      </c>
      <c r="E115" s="141" t="s">
        <v>73</v>
      </c>
      <c r="F115" s="140" t="s">
        <v>71</v>
      </c>
      <c r="G115" s="147">
        <f t="shared" si="1"/>
        <v>20.65754000210077</v>
      </c>
    </row>
    <row r="116" spans="1:7" ht="12.75">
      <c r="A116" s="139" t="s">
        <v>91</v>
      </c>
      <c r="B116" s="140">
        <v>176</v>
      </c>
      <c r="C116" s="140">
        <v>61</v>
      </c>
      <c r="D116" s="141" t="s">
        <v>70</v>
      </c>
      <c r="E116" s="141" t="s">
        <v>70</v>
      </c>
      <c r="F116" s="140" t="s">
        <v>75</v>
      </c>
      <c r="G116" s="147">
        <f t="shared" si="1"/>
        <v>19.692665289256198</v>
      </c>
    </row>
    <row r="117" spans="1:7" ht="12.75">
      <c r="A117" s="139" t="s">
        <v>91</v>
      </c>
      <c r="B117" s="140">
        <v>172</v>
      </c>
      <c r="C117" s="140">
        <v>65</v>
      </c>
      <c r="D117" s="141" t="s">
        <v>70</v>
      </c>
      <c r="E117" s="141" t="s">
        <v>70</v>
      </c>
      <c r="F117" s="140" t="s">
        <v>71</v>
      </c>
      <c r="G117" s="147">
        <f t="shared" si="1"/>
        <v>21.971335857220122</v>
      </c>
    </row>
    <row r="118" spans="1:7" ht="12.75">
      <c r="A118" s="139" t="s">
        <v>91</v>
      </c>
      <c r="B118" s="140">
        <v>172</v>
      </c>
      <c r="C118" s="140">
        <v>65</v>
      </c>
      <c r="D118" s="141" t="s">
        <v>74</v>
      </c>
      <c r="E118" s="141" t="s">
        <v>70</v>
      </c>
      <c r="F118" s="140" t="s">
        <v>75</v>
      </c>
      <c r="G118" s="147">
        <f t="shared" si="1"/>
        <v>21.971335857220122</v>
      </c>
    </row>
    <row r="119" spans="1:7" ht="12.75">
      <c r="A119" s="139" t="s">
        <v>91</v>
      </c>
      <c r="B119" s="140">
        <v>172</v>
      </c>
      <c r="C119" s="140">
        <v>65</v>
      </c>
      <c r="D119" s="141" t="s">
        <v>70</v>
      </c>
      <c r="E119" s="141" t="s">
        <v>70</v>
      </c>
      <c r="F119" s="140" t="s">
        <v>71</v>
      </c>
      <c r="G119" s="147">
        <f t="shared" si="1"/>
        <v>21.971335857220122</v>
      </c>
    </row>
    <row r="120" spans="1:7" ht="12.75">
      <c r="A120" s="139" t="s">
        <v>91</v>
      </c>
      <c r="B120" s="140">
        <v>178</v>
      </c>
      <c r="C120" s="140">
        <v>65</v>
      </c>
      <c r="D120" s="141" t="s">
        <v>72</v>
      </c>
      <c r="E120" s="141" t="s">
        <v>73</v>
      </c>
      <c r="F120" s="140" t="s">
        <v>71</v>
      </c>
      <c r="G120" s="147">
        <f t="shared" si="1"/>
        <v>20.515086478979924</v>
      </c>
    </row>
    <row r="121" spans="1:7" ht="12.75">
      <c r="A121" s="139" t="s">
        <v>91</v>
      </c>
      <c r="B121" s="140">
        <v>187</v>
      </c>
      <c r="C121" s="140">
        <v>67</v>
      </c>
      <c r="D121" s="141" t="s">
        <v>70</v>
      </c>
      <c r="E121" s="141" t="s">
        <v>76</v>
      </c>
      <c r="F121" s="140" t="s">
        <v>75</v>
      </c>
      <c r="G121" s="147">
        <f t="shared" si="1"/>
        <v>19.159827275586945</v>
      </c>
    </row>
    <row r="122" spans="1:7" ht="12.75">
      <c r="A122" s="139" t="s">
        <v>91</v>
      </c>
      <c r="B122" s="140">
        <v>165</v>
      </c>
      <c r="C122" s="140">
        <v>70</v>
      </c>
      <c r="D122" s="141" t="s">
        <v>74</v>
      </c>
      <c r="E122" s="141" t="s">
        <v>70</v>
      </c>
      <c r="F122" s="140" t="s">
        <v>71</v>
      </c>
      <c r="G122" s="147">
        <f t="shared" si="1"/>
        <v>25.71166207529844</v>
      </c>
    </row>
    <row r="123" spans="1:7" ht="12.75">
      <c r="A123" s="139" t="s">
        <v>91</v>
      </c>
      <c r="B123" s="140">
        <v>182</v>
      </c>
      <c r="C123" s="140">
        <v>70</v>
      </c>
      <c r="D123" s="141" t="s">
        <v>72</v>
      </c>
      <c r="E123" s="141" t="s">
        <v>70</v>
      </c>
      <c r="F123" s="140" t="s">
        <v>75</v>
      </c>
      <c r="G123" s="147">
        <f t="shared" si="1"/>
        <v>21.132713440405748</v>
      </c>
    </row>
    <row r="124" spans="1:7" ht="12.75">
      <c r="A124" s="139" t="s">
        <v>91</v>
      </c>
      <c r="B124" s="140">
        <v>187</v>
      </c>
      <c r="C124" s="140">
        <v>71</v>
      </c>
      <c r="D124" s="141" t="s">
        <v>72</v>
      </c>
      <c r="E124" s="141" t="s">
        <v>73</v>
      </c>
      <c r="F124" s="140" t="s">
        <v>75</v>
      </c>
      <c r="G124" s="147">
        <f t="shared" si="1"/>
        <v>20.303697560696612</v>
      </c>
    </row>
    <row r="125" spans="1:7" ht="12.75">
      <c r="A125" s="139" t="s">
        <v>91</v>
      </c>
      <c r="B125" s="140">
        <v>183</v>
      </c>
      <c r="C125" s="140">
        <v>73</v>
      </c>
      <c r="D125" s="141" t="s">
        <v>74</v>
      </c>
      <c r="E125" s="141" t="s">
        <v>70</v>
      </c>
      <c r="F125" s="140" t="s">
        <v>75</v>
      </c>
      <c r="G125" s="147">
        <f t="shared" si="1"/>
        <v>21.798202394816204</v>
      </c>
    </row>
    <row r="126" spans="1:7" ht="12.75">
      <c r="A126" s="139" t="s">
        <v>91</v>
      </c>
      <c r="B126" s="140">
        <v>179</v>
      </c>
      <c r="C126" s="140">
        <v>75</v>
      </c>
      <c r="D126" s="141" t="s">
        <v>74</v>
      </c>
      <c r="E126" s="141" t="s">
        <v>70</v>
      </c>
      <c r="F126" s="140" t="s">
        <v>75</v>
      </c>
      <c r="G126" s="147">
        <f t="shared" si="1"/>
        <v>23.40750912892856</v>
      </c>
    </row>
    <row r="127" spans="1:7" ht="12.75">
      <c r="A127" s="139" t="s">
        <v>91</v>
      </c>
      <c r="B127" s="140">
        <v>184</v>
      </c>
      <c r="C127" s="140">
        <v>75</v>
      </c>
      <c r="D127" s="141" t="s">
        <v>74</v>
      </c>
      <c r="E127" s="141" t="s">
        <v>70</v>
      </c>
      <c r="F127" s="140" t="s">
        <v>75</v>
      </c>
      <c r="G127" s="147">
        <f t="shared" si="1"/>
        <v>22.152646502835537</v>
      </c>
    </row>
    <row r="128" spans="1:7" ht="12.75">
      <c r="A128" s="139" t="s">
        <v>91</v>
      </c>
      <c r="B128" s="140">
        <v>178</v>
      </c>
      <c r="C128" s="140">
        <v>77</v>
      </c>
      <c r="D128" s="141" t="s">
        <v>70</v>
      </c>
      <c r="E128" s="141" t="s">
        <v>73</v>
      </c>
      <c r="F128" s="140" t="s">
        <v>75</v>
      </c>
      <c r="G128" s="147">
        <f t="shared" si="1"/>
        <v>24.302487059714682</v>
      </c>
    </row>
    <row r="129" spans="1:7" ht="12.75">
      <c r="A129" s="139" t="s">
        <v>91</v>
      </c>
      <c r="B129" s="140">
        <v>175</v>
      </c>
      <c r="C129" s="140">
        <v>78</v>
      </c>
      <c r="D129" s="141" t="s">
        <v>74</v>
      </c>
      <c r="E129" s="141" t="s">
        <v>70</v>
      </c>
      <c r="F129" s="140" t="s">
        <v>75</v>
      </c>
      <c r="G129" s="147">
        <f t="shared" si="1"/>
        <v>25.46938775510204</v>
      </c>
    </row>
    <row r="130" spans="1:7" ht="12.75">
      <c r="A130" s="139" t="s">
        <v>91</v>
      </c>
      <c r="B130" s="140">
        <v>181</v>
      </c>
      <c r="C130" s="140">
        <v>95</v>
      </c>
      <c r="D130" s="141" t="s">
        <v>74</v>
      </c>
      <c r="E130" s="141" t="s">
        <v>70</v>
      </c>
      <c r="F130" s="140" t="s">
        <v>75</v>
      </c>
      <c r="G130" s="147">
        <f aca="true" t="shared" si="2" ref="G130:G193">Gewicht/(Grösse/100)^2</f>
        <v>28.997893837184456</v>
      </c>
    </row>
    <row r="131" spans="1:7" ht="12.75">
      <c r="A131" s="139" t="s">
        <v>92</v>
      </c>
      <c r="B131" s="140">
        <v>164</v>
      </c>
      <c r="C131" s="140">
        <v>45</v>
      </c>
      <c r="D131" s="141" t="s">
        <v>74</v>
      </c>
      <c r="E131" s="141" t="s">
        <v>70</v>
      </c>
      <c r="F131" s="140" t="s">
        <v>71</v>
      </c>
      <c r="G131" s="147">
        <f t="shared" si="2"/>
        <v>16.731112433075552</v>
      </c>
    </row>
    <row r="132" spans="1:7" ht="12.75">
      <c r="A132" s="139" t="s">
        <v>92</v>
      </c>
      <c r="B132" s="140">
        <v>165</v>
      </c>
      <c r="C132" s="140">
        <v>53</v>
      </c>
      <c r="D132" s="141" t="s">
        <v>70</v>
      </c>
      <c r="E132" s="141" t="s">
        <v>77</v>
      </c>
      <c r="F132" s="140" t="s">
        <v>71</v>
      </c>
      <c r="G132" s="147">
        <f t="shared" si="2"/>
        <v>19.467401285583104</v>
      </c>
    </row>
    <row r="133" spans="1:7" ht="12.75">
      <c r="A133" s="139" t="s">
        <v>92</v>
      </c>
      <c r="B133" s="140">
        <v>169</v>
      </c>
      <c r="C133" s="140">
        <v>53</v>
      </c>
      <c r="D133" s="141" t="s">
        <v>74</v>
      </c>
      <c r="E133" s="141" t="s">
        <v>73</v>
      </c>
      <c r="F133" s="140" t="s">
        <v>71</v>
      </c>
      <c r="G133" s="147">
        <f t="shared" si="2"/>
        <v>18.556773222226116</v>
      </c>
    </row>
    <row r="134" spans="1:7" ht="12.75">
      <c r="A134" s="139" t="s">
        <v>92</v>
      </c>
      <c r="B134" s="140">
        <v>173</v>
      </c>
      <c r="C134" s="140">
        <v>60</v>
      </c>
      <c r="D134" s="141" t="s">
        <v>72</v>
      </c>
      <c r="E134" s="141" t="s">
        <v>73</v>
      </c>
      <c r="F134" s="140" t="s">
        <v>71</v>
      </c>
      <c r="G134" s="147">
        <f t="shared" si="2"/>
        <v>20.04744562130375</v>
      </c>
    </row>
    <row r="135" spans="1:7" ht="12.75">
      <c r="A135" s="139" t="s">
        <v>92</v>
      </c>
      <c r="B135" s="140">
        <v>170</v>
      </c>
      <c r="C135" s="140">
        <v>62</v>
      </c>
      <c r="D135" s="141" t="s">
        <v>70</v>
      </c>
      <c r="E135" s="141" t="s">
        <v>70</v>
      </c>
      <c r="F135" s="140" t="s">
        <v>71</v>
      </c>
      <c r="G135" s="147">
        <f t="shared" si="2"/>
        <v>21.453287197231838</v>
      </c>
    </row>
    <row r="136" spans="1:7" ht="12.75">
      <c r="A136" s="139" t="s">
        <v>92</v>
      </c>
      <c r="B136" s="140">
        <v>170</v>
      </c>
      <c r="C136" s="140">
        <v>62</v>
      </c>
      <c r="D136" s="141" t="s">
        <v>70</v>
      </c>
      <c r="E136" s="141" t="s">
        <v>70</v>
      </c>
      <c r="F136" s="140" t="s">
        <v>71</v>
      </c>
      <c r="G136" s="147">
        <f t="shared" si="2"/>
        <v>21.453287197231838</v>
      </c>
    </row>
    <row r="137" spans="1:7" ht="12.75">
      <c r="A137" s="139" t="s">
        <v>92</v>
      </c>
      <c r="B137" s="140">
        <v>175</v>
      </c>
      <c r="C137" s="140">
        <v>63</v>
      </c>
      <c r="D137" s="141" t="s">
        <v>72</v>
      </c>
      <c r="E137" s="141" t="s">
        <v>77</v>
      </c>
      <c r="F137" s="140" t="s">
        <v>71</v>
      </c>
      <c r="G137" s="147">
        <f t="shared" si="2"/>
        <v>20.571428571428573</v>
      </c>
    </row>
    <row r="138" spans="1:7" ht="12.75">
      <c r="A138" s="139" t="s">
        <v>92</v>
      </c>
      <c r="B138" s="140">
        <v>180</v>
      </c>
      <c r="C138" s="140">
        <v>64</v>
      </c>
      <c r="D138" s="141" t="s">
        <v>70</v>
      </c>
      <c r="E138" s="141" t="s">
        <v>70</v>
      </c>
      <c r="F138" s="140" t="s">
        <v>75</v>
      </c>
      <c r="G138" s="147">
        <f t="shared" si="2"/>
        <v>19.753086419753085</v>
      </c>
    </row>
    <row r="139" spans="1:7" ht="12.75">
      <c r="A139" s="139" t="s">
        <v>92</v>
      </c>
      <c r="B139" s="140">
        <v>169</v>
      </c>
      <c r="C139" s="140">
        <v>65</v>
      </c>
      <c r="D139" s="141" t="s">
        <v>70</v>
      </c>
      <c r="E139" s="141" t="s">
        <v>70</v>
      </c>
      <c r="F139" s="140" t="s">
        <v>71</v>
      </c>
      <c r="G139" s="147">
        <f t="shared" si="2"/>
        <v>22.758306781975424</v>
      </c>
    </row>
    <row r="140" spans="1:7" ht="12.75">
      <c r="A140" s="139" t="s">
        <v>92</v>
      </c>
      <c r="B140" s="140">
        <v>170</v>
      </c>
      <c r="C140" s="140">
        <v>65</v>
      </c>
      <c r="D140" s="141" t="s">
        <v>70</v>
      </c>
      <c r="E140" s="141" t="s">
        <v>70</v>
      </c>
      <c r="F140" s="140" t="s">
        <v>75</v>
      </c>
      <c r="G140" s="147">
        <f t="shared" si="2"/>
        <v>22.49134948096886</v>
      </c>
    </row>
    <row r="141" spans="1:7" ht="12.75">
      <c r="A141" s="139" t="s">
        <v>92</v>
      </c>
      <c r="B141" s="140">
        <v>172</v>
      </c>
      <c r="C141" s="140">
        <v>68</v>
      </c>
      <c r="D141" s="141" t="s">
        <v>74</v>
      </c>
      <c r="E141" s="141" t="s">
        <v>70</v>
      </c>
      <c r="F141" s="140" t="s">
        <v>75</v>
      </c>
      <c r="G141" s="147">
        <f t="shared" si="2"/>
        <v>22.985397512168742</v>
      </c>
    </row>
    <row r="142" spans="1:7" ht="12.75">
      <c r="A142" s="139" t="s">
        <v>92</v>
      </c>
      <c r="B142" s="140">
        <v>173</v>
      </c>
      <c r="C142" s="140">
        <v>70</v>
      </c>
      <c r="D142" s="141" t="s">
        <v>74</v>
      </c>
      <c r="E142" s="141" t="s">
        <v>73</v>
      </c>
      <c r="F142" s="140" t="s">
        <v>75</v>
      </c>
      <c r="G142" s="147">
        <f t="shared" si="2"/>
        <v>23.38868655818771</v>
      </c>
    </row>
    <row r="143" spans="1:7" ht="12.75">
      <c r="A143" s="139" t="s">
        <v>92</v>
      </c>
      <c r="B143" s="140">
        <v>180</v>
      </c>
      <c r="C143" s="140">
        <v>74</v>
      </c>
      <c r="D143" s="141" t="s">
        <v>74</v>
      </c>
      <c r="E143" s="141" t="s">
        <v>70</v>
      </c>
      <c r="F143" s="140" t="s">
        <v>75</v>
      </c>
      <c r="G143" s="147">
        <f t="shared" si="2"/>
        <v>22.839506172839506</v>
      </c>
    </row>
    <row r="144" spans="1:7" ht="12.75">
      <c r="A144" s="139" t="s">
        <v>92</v>
      </c>
      <c r="B144" s="140">
        <v>180</v>
      </c>
      <c r="C144" s="140">
        <v>77</v>
      </c>
      <c r="D144" s="141" t="s">
        <v>74</v>
      </c>
      <c r="E144" s="141" t="s">
        <v>73</v>
      </c>
      <c r="F144" s="140" t="s">
        <v>75</v>
      </c>
      <c r="G144" s="147">
        <f t="shared" si="2"/>
        <v>23.76543209876543</v>
      </c>
    </row>
    <row r="145" spans="1:7" ht="12.75">
      <c r="A145" s="139" t="s">
        <v>92</v>
      </c>
      <c r="B145" s="140">
        <v>184</v>
      </c>
      <c r="C145" s="140">
        <v>78</v>
      </c>
      <c r="D145" s="141" t="s">
        <v>74</v>
      </c>
      <c r="E145" s="141" t="s">
        <v>70</v>
      </c>
      <c r="F145" s="140" t="s">
        <v>75</v>
      </c>
      <c r="G145" s="147">
        <f t="shared" si="2"/>
        <v>23.03875236294896</v>
      </c>
    </row>
    <row r="146" spans="1:7" ht="12.75">
      <c r="A146" s="139" t="s">
        <v>92</v>
      </c>
      <c r="B146" s="140">
        <v>183</v>
      </c>
      <c r="C146" s="140">
        <v>85</v>
      </c>
      <c r="D146" s="141" t="s">
        <v>70</v>
      </c>
      <c r="E146" s="141" t="s">
        <v>70</v>
      </c>
      <c r="F146" s="140" t="s">
        <v>75</v>
      </c>
      <c r="G146" s="147">
        <f t="shared" si="2"/>
        <v>25.381468541909282</v>
      </c>
    </row>
    <row r="147" spans="1:7" ht="12.75">
      <c r="A147" s="139" t="s">
        <v>92</v>
      </c>
      <c r="B147" s="140">
        <v>164</v>
      </c>
      <c r="C147" s="140">
        <v>95</v>
      </c>
      <c r="D147" s="141" t="s">
        <v>70</v>
      </c>
      <c r="E147" s="141" t="s">
        <v>70</v>
      </c>
      <c r="F147" s="140" t="s">
        <v>71</v>
      </c>
      <c r="G147" s="147">
        <f t="shared" si="2"/>
        <v>35.32123735871506</v>
      </c>
    </row>
    <row r="148" spans="1:7" ht="12.75">
      <c r="A148" s="139" t="s">
        <v>92</v>
      </c>
      <c r="B148" s="140">
        <v>190</v>
      </c>
      <c r="C148" s="140">
        <v>95</v>
      </c>
      <c r="D148" s="141" t="s">
        <v>74</v>
      </c>
      <c r="E148" s="141" t="s">
        <v>76</v>
      </c>
      <c r="F148" s="140" t="s">
        <v>75</v>
      </c>
      <c r="G148" s="147">
        <f t="shared" si="2"/>
        <v>26.315789473684212</v>
      </c>
    </row>
    <row r="149" spans="1:7" ht="12.75">
      <c r="A149" s="139" t="s">
        <v>93</v>
      </c>
      <c r="B149" s="142">
        <v>152</v>
      </c>
      <c r="C149" s="142">
        <v>48</v>
      </c>
      <c r="D149" s="143" t="s">
        <v>70</v>
      </c>
      <c r="E149" s="143" t="s">
        <v>76</v>
      </c>
      <c r="F149" s="142" t="s">
        <v>71</v>
      </c>
      <c r="G149" s="147">
        <f t="shared" si="2"/>
        <v>20.775623268698062</v>
      </c>
    </row>
    <row r="150" spans="1:7" ht="12.75">
      <c r="A150" s="139" t="s">
        <v>93</v>
      </c>
      <c r="B150" s="142">
        <v>157</v>
      </c>
      <c r="C150" s="142">
        <v>52</v>
      </c>
      <c r="D150" s="143" t="s">
        <v>72</v>
      </c>
      <c r="E150" s="143" t="s">
        <v>70</v>
      </c>
      <c r="F150" s="142" t="s">
        <v>71</v>
      </c>
      <c r="G150" s="147">
        <f t="shared" si="2"/>
        <v>21.096190514828187</v>
      </c>
    </row>
    <row r="151" spans="1:7" ht="12.75">
      <c r="A151" s="139" t="s">
        <v>93</v>
      </c>
      <c r="B151" s="142">
        <v>158</v>
      </c>
      <c r="C151" s="142">
        <v>48</v>
      </c>
      <c r="D151" s="143" t="s">
        <v>70</v>
      </c>
      <c r="E151" s="143" t="s">
        <v>70</v>
      </c>
      <c r="F151" s="142" t="s">
        <v>71</v>
      </c>
      <c r="G151" s="147">
        <f t="shared" si="2"/>
        <v>19.227687870533565</v>
      </c>
    </row>
    <row r="152" spans="1:7" ht="12.75">
      <c r="A152" s="139" t="s">
        <v>93</v>
      </c>
      <c r="B152" s="142">
        <v>160</v>
      </c>
      <c r="C152" s="142">
        <v>52</v>
      </c>
      <c r="D152" s="143" t="s">
        <v>72</v>
      </c>
      <c r="E152" s="143" t="s">
        <v>70</v>
      </c>
      <c r="F152" s="142" t="s">
        <v>71</v>
      </c>
      <c r="G152" s="147">
        <f t="shared" si="2"/>
        <v>20.312499999999996</v>
      </c>
    </row>
    <row r="153" spans="1:7" ht="12.75">
      <c r="A153" s="139" t="s">
        <v>93</v>
      </c>
      <c r="B153" s="142">
        <v>160</v>
      </c>
      <c r="C153" s="142">
        <v>52</v>
      </c>
      <c r="D153" s="143" t="s">
        <v>70</v>
      </c>
      <c r="E153" s="143" t="s">
        <v>70</v>
      </c>
      <c r="F153" s="142" t="s">
        <v>71</v>
      </c>
      <c r="G153" s="147">
        <f t="shared" si="2"/>
        <v>20.312499999999996</v>
      </c>
    </row>
    <row r="154" spans="1:7" ht="12.75">
      <c r="A154" s="139" t="s">
        <v>93</v>
      </c>
      <c r="B154" s="142">
        <v>160</v>
      </c>
      <c r="C154" s="142">
        <v>53</v>
      </c>
      <c r="D154" s="143" t="s">
        <v>72</v>
      </c>
      <c r="E154" s="143" t="s">
        <v>70</v>
      </c>
      <c r="F154" s="142" t="s">
        <v>71</v>
      </c>
      <c r="G154" s="147">
        <f t="shared" si="2"/>
        <v>20.703124999999996</v>
      </c>
    </row>
    <row r="155" spans="1:7" ht="12.75">
      <c r="A155" s="139" t="s">
        <v>93</v>
      </c>
      <c r="B155" s="142">
        <v>160</v>
      </c>
      <c r="C155" s="142">
        <v>68</v>
      </c>
      <c r="D155" s="143" t="s">
        <v>72</v>
      </c>
      <c r="E155" s="143" t="s">
        <v>70</v>
      </c>
      <c r="F155" s="142" t="s">
        <v>71</v>
      </c>
      <c r="G155" s="147">
        <f t="shared" si="2"/>
        <v>26.562499999999996</v>
      </c>
    </row>
    <row r="156" spans="1:7" ht="12.75">
      <c r="A156" s="139" t="s">
        <v>93</v>
      </c>
      <c r="B156" s="142">
        <v>162</v>
      </c>
      <c r="C156" s="142">
        <v>50</v>
      </c>
      <c r="D156" s="143" t="s">
        <v>70</v>
      </c>
      <c r="E156" s="143" t="s">
        <v>70</v>
      </c>
      <c r="F156" s="142" t="s">
        <v>71</v>
      </c>
      <c r="G156" s="147">
        <f t="shared" si="2"/>
        <v>19.05197378448407</v>
      </c>
    </row>
    <row r="157" spans="1:7" ht="12.75">
      <c r="A157" s="139" t="s">
        <v>93</v>
      </c>
      <c r="B157" s="142">
        <v>162</v>
      </c>
      <c r="C157" s="142">
        <v>55</v>
      </c>
      <c r="D157" s="143" t="s">
        <v>70</v>
      </c>
      <c r="E157" s="143" t="s">
        <v>76</v>
      </c>
      <c r="F157" s="142" t="s">
        <v>71</v>
      </c>
      <c r="G157" s="147">
        <f t="shared" si="2"/>
        <v>20.957171162932475</v>
      </c>
    </row>
    <row r="158" spans="1:7" ht="12.75">
      <c r="A158" s="139" t="s">
        <v>93</v>
      </c>
      <c r="B158" s="142">
        <v>163</v>
      </c>
      <c r="C158" s="142">
        <v>60</v>
      </c>
      <c r="D158" s="143" t="s">
        <v>72</v>
      </c>
      <c r="E158" s="143" t="s">
        <v>70</v>
      </c>
      <c r="F158" s="142" t="s">
        <v>71</v>
      </c>
      <c r="G158" s="147">
        <f t="shared" si="2"/>
        <v>22.582709172343712</v>
      </c>
    </row>
    <row r="159" spans="1:7" ht="12.75">
      <c r="A159" s="139" t="s">
        <v>93</v>
      </c>
      <c r="B159" s="142">
        <v>163</v>
      </c>
      <c r="C159" s="142">
        <v>54</v>
      </c>
      <c r="D159" s="143" t="s">
        <v>70</v>
      </c>
      <c r="E159" s="143" t="s">
        <v>70</v>
      </c>
      <c r="F159" s="142" t="s">
        <v>71</v>
      </c>
      <c r="G159" s="147">
        <f t="shared" si="2"/>
        <v>20.32443825510934</v>
      </c>
    </row>
    <row r="160" spans="1:7" ht="12.75">
      <c r="A160" s="139" t="s">
        <v>93</v>
      </c>
      <c r="B160" s="142">
        <v>167</v>
      </c>
      <c r="C160" s="142">
        <v>60</v>
      </c>
      <c r="D160" s="143" t="s">
        <v>74</v>
      </c>
      <c r="E160" s="143" t="s">
        <v>70</v>
      </c>
      <c r="F160" s="142" t="s">
        <v>71</v>
      </c>
      <c r="G160" s="147">
        <f t="shared" si="2"/>
        <v>21.513858510523864</v>
      </c>
    </row>
    <row r="161" spans="1:7" ht="12.75">
      <c r="A161" s="139" t="s">
        <v>93</v>
      </c>
      <c r="B161" s="140">
        <v>168</v>
      </c>
      <c r="C161" s="140">
        <v>65</v>
      </c>
      <c r="D161" s="141" t="s">
        <v>70</v>
      </c>
      <c r="E161" s="141" t="s">
        <v>70</v>
      </c>
      <c r="F161" s="140" t="s">
        <v>71</v>
      </c>
      <c r="G161" s="147">
        <f t="shared" si="2"/>
        <v>23.030045351473927</v>
      </c>
    </row>
    <row r="162" spans="1:7" ht="12.75">
      <c r="A162" s="139" t="s">
        <v>93</v>
      </c>
      <c r="B162" s="142">
        <v>168</v>
      </c>
      <c r="C162" s="142">
        <v>55</v>
      </c>
      <c r="D162" s="143" t="s">
        <v>70</v>
      </c>
      <c r="E162" s="143" t="s">
        <v>70</v>
      </c>
      <c r="F162" s="142" t="s">
        <v>71</v>
      </c>
      <c r="G162" s="147">
        <f t="shared" si="2"/>
        <v>19.48696145124717</v>
      </c>
    </row>
    <row r="163" spans="1:7" ht="12.75">
      <c r="A163" s="139" t="s">
        <v>93</v>
      </c>
      <c r="B163" s="142">
        <v>170</v>
      </c>
      <c r="C163" s="142">
        <v>62</v>
      </c>
      <c r="D163" s="143" t="s">
        <v>72</v>
      </c>
      <c r="E163" s="143" t="s">
        <v>73</v>
      </c>
      <c r="F163" s="142" t="s">
        <v>75</v>
      </c>
      <c r="G163" s="147">
        <f t="shared" si="2"/>
        <v>21.453287197231838</v>
      </c>
    </row>
    <row r="164" spans="1:7" ht="12.75">
      <c r="A164" s="139" t="s">
        <v>93</v>
      </c>
      <c r="B164" s="142">
        <v>170</v>
      </c>
      <c r="C164" s="142">
        <v>53</v>
      </c>
      <c r="D164" s="143" t="s">
        <v>74</v>
      </c>
      <c r="E164" s="143" t="s">
        <v>70</v>
      </c>
      <c r="F164" s="142" t="s">
        <v>71</v>
      </c>
      <c r="G164" s="147">
        <f t="shared" si="2"/>
        <v>18.339100346020764</v>
      </c>
    </row>
    <row r="165" spans="1:7" ht="12.75">
      <c r="A165" s="139" t="s">
        <v>93</v>
      </c>
      <c r="B165" s="142">
        <v>170</v>
      </c>
      <c r="C165" s="142">
        <v>70</v>
      </c>
      <c r="D165" s="143" t="s">
        <v>74</v>
      </c>
      <c r="E165" s="143" t="s">
        <v>70</v>
      </c>
      <c r="F165" s="142" t="s">
        <v>71</v>
      </c>
      <c r="G165" s="147">
        <f t="shared" si="2"/>
        <v>24.221453287197235</v>
      </c>
    </row>
    <row r="166" spans="1:7" ht="12.75">
      <c r="A166" s="139" t="s">
        <v>93</v>
      </c>
      <c r="B166" s="142">
        <v>172</v>
      </c>
      <c r="C166" s="142">
        <v>74</v>
      </c>
      <c r="D166" s="143" t="s">
        <v>70</v>
      </c>
      <c r="E166" s="143" t="s">
        <v>70</v>
      </c>
      <c r="F166" s="142" t="s">
        <v>75</v>
      </c>
      <c r="G166" s="147">
        <f t="shared" si="2"/>
        <v>25.013520822065985</v>
      </c>
    </row>
    <row r="167" spans="1:7" ht="12.75">
      <c r="A167" s="139" t="s">
        <v>93</v>
      </c>
      <c r="B167" s="142">
        <v>172</v>
      </c>
      <c r="C167" s="142">
        <v>78</v>
      </c>
      <c r="D167" s="143" t="s">
        <v>72</v>
      </c>
      <c r="E167" s="143" t="s">
        <v>73</v>
      </c>
      <c r="F167" s="142" t="s">
        <v>75</v>
      </c>
      <c r="G167" s="147">
        <f t="shared" si="2"/>
        <v>26.365603028664147</v>
      </c>
    </row>
    <row r="168" spans="1:7" ht="12.75">
      <c r="A168" s="139" t="s">
        <v>93</v>
      </c>
      <c r="B168" s="142">
        <v>172</v>
      </c>
      <c r="C168" s="142">
        <v>58</v>
      </c>
      <c r="D168" s="143" t="s">
        <v>74</v>
      </c>
      <c r="E168" s="143" t="s">
        <v>70</v>
      </c>
      <c r="F168" s="142" t="s">
        <v>71</v>
      </c>
      <c r="G168" s="147">
        <f t="shared" si="2"/>
        <v>19.60519199567334</v>
      </c>
    </row>
    <row r="169" spans="1:7" ht="12.75">
      <c r="A169" s="139" t="s">
        <v>93</v>
      </c>
      <c r="B169" s="142">
        <v>172</v>
      </c>
      <c r="C169" s="142">
        <v>70</v>
      </c>
      <c r="D169" s="143" t="s">
        <v>74</v>
      </c>
      <c r="E169" s="143" t="s">
        <v>73</v>
      </c>
      <c r="F169" s="142" t="s">
        <v>75</v>
      </c>
      <c r="G169" s="147">
        <f t="shared" si="2"/>
        <v>23.661438615467823</v>
      </c>
    </row>
    <row r="170" spans="1:7" ht="12.75">
      <c r="A170" s="139" t="s">
        <v>93</v>
      </c>
      <c r="B170" s="142">
        <v>174</v>
      </c>
      <c r="C170" s="142">
        <v>65</v>
      </c>
      <c r="D170" s="143" t="s">
        <v>70</v>
      </c>
      <c r="E170" s="143" t="s">
        <v>70</v>
      </c>
      <c r="F170" s="142" t="s">
        <v>75</v>
      </c>
      <c r="G170" s="147">
        <f t="shared" si="2"/>
        <v>21.469150482230148</v>
      </c>
    </row>
    <row r="171" spans="1:7" ht="12.75">
      <c r="A171" s="139" t="s">
        <v>93</v>
      </c>
      <c r="B171" s="142">
        <v>175</v>
      </c>
      <c r="C171" s="142">
        <v>80</v>
      </c>
      <c r="D171" s="143" t="s">
        <v>70</v>
      </c>
      <c r="E171" s="143" t="s">
        <v>70</v>
      </c>
      <c r="F171" s="142" t="s">
        <v>75</v>
      </c>
      <c r="G171" s="147">
        <f t="shared" si="2"/>
        <v>26.122448979591837</v>
      </c>
    </row>
    <row r="172" spans="1:7" ht="12.75">
      <c r="A172" s="139" t="s">
        <v>93</v>
      </c>
      <c r="B172" s="142">
        <v>175</v>
      </c>
      <c r="C172" s="142">
        <v>66</v>
      </c>
      <c r="D172" s="143" t="s">
        <v>72</v>
      </c>
      <c r="E172" s="143" t="s">
        <v>70</v>
      </c>
      <c r="F172" s="142" t="s">
        <v>75</v>
      </c>
      <c r="G172" s="147">
        <f t="shared" si="2"/>
        <v>21.551020408163264</v>
      </c>
    </row>
    <row r="173" spans="1:7" ht="12.75">
      <c r="A173" s="139" t="s">
        <v>93</v>
      </c>
      <c r="B173" s="142">
        <v>176</v>
      </c>
      <c r="C173" s="142">
        <v>69</v>
      </c>
      <c r="D173" s="143" t="s">
        <v>70</v>
      </c>
      <c r="E173" s="143" t="s">
        <v>70</v>
      </c>
      <c r="F173" s="142" t="s">
        <v>75</v>
      </c>
      <c r="G173" s="147">
        <f t="shared" si="2"/>
        <v>22.275309917355372</v>
      </c>
    </row>
    <row r="174" spans="1:7" ht="12.75">
      <c r="A174" s="139" t="s">
        <v>93</v>
      </c>
      <c r="B174" s="142">
        <v>177</v>
      </c>
      <c r="C174" s="142">
        <v>75</v>
      </c>
      <c r="D174" s="143" t="s">
        <v>72</v>
      </c>
      <c r="E174" s="143" t="s">
        <v>70</v>
      </c>
      <c r="F174" s="142" t="s">
        <v>75</v>
      </c>
      <c r="G174" s="147">
        <f t="shared" si="2"/>
        <v>23.93948099205209</v>
      </c>
    </row>
    <row r="175" spans="1:7" ht="12.75">
      <c r="A175" s="139" t="s">
        <v>93</v>
      </c>
      <c r="B175" s="142">
        <v>178</v>
      </c>
      <c r="C175" s="142">
        <v>83</v>
      </c>
      <c r="D175" s="143" t="s">
        <v>70</v>
      </c>
      <c r="E175" s="143" t="s">
        <v>70</v>
      </c>
      <c r="F175" s="142" t="s">
        <v>75</v>
      </c>
      <c r="G175" s="147">
        <f t="shared" si="2"/>
        <v>26.19618735008206</v>
      </c>
    </row>
    <row r="176" spans="1:7" ht="12.75">
      <c r="A176" s="139" t="s">
        <v>93</v>
      </c>
      <c r="B176" s="142">
        <v>178</v>
      </c>
      <c r="C176" s="142">
        <v>74</v>
      </c>
      <c r="D176" s="143" t="s">
        <v>72</v>
      </c>
      <c r="E176" s="143" t="s">
        <v>70</v>
      </c>
      <c r="F176" s="142" t="s">
        <v>75</v>
      </c>
      <c r="G176" s="147">
        <f t="shared" si="2"/>
        <v>23.355636914530994</v>
      </c>
    </row>
    <row r="177" spans="1:7" ht="12.75">
      <c r="A177" s="139" t="s">
        <v>93</v>
      </c>
      <c r="B177" s="142">
        <v>178</v>
      </c>
      <c r="C177" s="142">
        <v>73</v>
      </c>
      <c r="D177" s="143" t="s">
        <v>72</v>
      </c>
      <c r="E177" s="143" t="s">
        <v>70</v>
      </c>
      <c r="F177" s="142" t="s">
        <v>75</v>
      </c>
      <c r="G177" s="147">
        <f t="shared" si="2"/>
        <v>23.04002019946976</v>
      </c>
    </row>
    <row r="178" spans="1:7" ht="12.75">
      <c r="A178" s="139" t="s">
        <v>93</v>
      </c>
      <c r="B178" s="142">
        <v>179</v>
      </c>
      <c r="C178" s="142">
        <v>65</v>
      </c>
      <c r="D178" s="143" t="s">
        <v>74</v>
      </c>
      <c r="E178" s="143" t="s">
        <v>70</v>
      </c>
      <c r="F178" s="142" t="s">
        <v>75</v>
      </c>
      <c r="G178" s="147">
        <f t="shared" si="2"/>
        <v>20.286507911738084</v>
      </c>
    </row>
    <row r="179" spans="1:7" ht="12.75">
      <c r="A179" s="139" t="s">
        <v>93</v>
      </c>
      <c r="B179" s="142">
        <v>180</v>
      </c>
      <c r="C179" s="142">
        <v>65</v>
      </c>
      <c r="D179" s="143" t="s">
        <v>72</v>
      </c>
      <c r="E179" s="143" t="s">
        <v>73</v>
      </c>
      <c r="F179" s="142" t="s">
        <v>75</v>
      </c>
      <c r="G179" s="147">
        <f t="shared" si="2"/>
        <v>20.061728395061728</v>
      </c>
    </row>
    <row r="180" spans="1:7" ht="12.75">
      <c r="A180" s="139" t="s">
        <v>93</v>
      </c>
      <c r="B180" s="142">
        <v>181</v>
      </c>
      <c r="C180" s="142">
        <v>95</v>
      </c>
      <c r="D180" s="143" t="s">
        <v>70</v>
      </c>
      <c r="E180" s="143" t="s">
        <v>70</v>
      </c>
      <c r="F180" s="142" t="s">
        <v>75</v>
      </c>
      <c r="G180" s="147">
        <f t="shared" si="2"/>
        <v>28.997893837184456</v>
      </c>
    </row>
    <row r="181" spans="1:7" ht="12.75">
      <c r="A181" s="139" t="s">
        <v>93</v>
      </c>
      <c r="B181" s="142">
        <v>181</v>
      </c>
      <c r="C181" s="142">
        <v>98</v>
      </c>
      <c r="D181" s="143" t="s">
        <v>74</v>
      </c>
      <c r="E181" s="143" t="s">
        <v>70</v>
      </c>
      <c r="F181" s="142" t="s">
        <v>75</v>
      </c>
      <c r="G181" s="147">
        <f t="shared" si="2"/>
        <v>29.913616800463966</v>
      </c>
    </row>
    <row r="182" spans="1:7" ht="12.75">
      <c r="A182" s="139" t="s">
        <v>93</v>
      </c>
      <c r="B182" s="142">
        <v>182</v>
      </c>
      <c r="C182" s="142">
        <v>63</v>
      </c>
      <c r="D182" s="143" t="s">
        <v>72</v>
      </c>
      <c r="E182" s="143" t="s">
        <v>70</v>
      </c>
      <c r="F182" s="142" t="s">
        <v>75</v>
      </c>
      <c r="G182" s="147">
        <f t="shared" si="2"/>
        <v>19.01944209636517</v>
      </c>
    </row>
    <row r="183" spans="1:7" ht="12.75">
      <c r="A183" s="139" t="s">
        <v>93</v>
      </c>
      <c r="B183" s="142">
        <v>183</v>
      </c>
      <c r="C183" s="142">
        <v>80</v>
      </c>
      <c r="D183" s="143" t="s">
        <v>72</v>
      </c>
      <c r="E183" s="143" t="s">
        <v>76</v>
      </c>
      <c r="F183" s="142" t="s">
        <v>75</v>
      </c>
      <c r="G183" s="147">
        <f t="shared" si="2"/>
        <v>23.888440980620498</v>
      </c>
    </row>
    <row r="184" spans="1:7" ht="12.75">
      <c r="A184" s="139" t="s">
        <v>93</v>
      </c>
      <c r="B184" s="142">
        <v>183</v>
      </c>
      <c r="C184" s="142">
        <v>81</v>
      </c>
      <c r="D184" s="143" t="s">
        <v>70</v>
      </c>
      <c r="E184" s="143" t="s">
        <v>70</v>
      </c>
      <c r="F184" s="142" t="s">
        <v>75</v>
      </c>
      <c r="G184" s="147">
        <f t="shared" si="2"/>
        <v>24.187046492878256</v>
      </c>
    </row>
    <row r="185" spans="1:7" ht="12.75">
      <c r="A185" s="139" t="s">
        <v>93</v>
      </c>
      <c r="B185" s="142">
        <v>183</v>
      </c>
      <c r="C185" s="142">
        <v>78</v>
      </c>
      <c r="D185" s="143" t="s">
        <v>72</v>
      </c>
      <c r="E185" s="143" t="s">
        <v>70</v>
      </c>
      <c r="F185" s="142" t="s">
        <v>75</v>
      </c>
      <c r="G185" s="147">
        <f t="shared" si="2"/>
        <v>23.291229956104985</v>
      </c>
    </row>
    <row r="186" spans="1:7" ht="12.75">
      <c r="A186" s="139" t="s">
        <v>93</v>
      </c>
      <c r="B186" s="142">
        <v>184</v>
      </c>
      <c r="C186" s="142">
        <v>69</v>
      </c>
      <c r="D186" s="143" t="s">
        <v>72</v>
      </c>
      <c r="E186" s="143" t="s">
        <v>70</v>
      </c>
      <c r="F186" s="142" t="s">
        <v>75</v>
      </c>
      <c r="G186" s="147">
        <f t="shared" si="2"/>
        <v>20.380434782608695</v>
      </c>
    </row>
    <row r="187" spans="1:7" ht="12.75">
      <c r="A187" s="139" t="s">
        <v>93</v>
      </c>
      <c r="B187" s="142">
        <v>184</v>
      </c>
      <c r="C187" s="142">
        <v>82</v>
      </c>
      <c r="D187" s="143" t="s">
        <v>72</v>
      </c>
      <c r="E187" s="143" t="s">
        <v>70</v>
      </c>
      <c r="F187" s="142" t="s">
        <v>75</v>
      </c>
      <c r="G187" s="147">
        <f t="shared" si="2"/>
        <v>24.22022684310019</v>
      </c>
    </row>
    <row r="188" spans="1:7" ht="12.75">
      <c r="A188" s="139" t="s">
        <v>93</v>
      </c>
      <c r="B188" s="142">
        <v>184</v>
      </c>
      <c r="C188" s="142">
        <v>73</v>
      </c>
      <c r="D188" s="143" t="s">
        <v>74</v>
      </c>
      <c r="E188" s="143" t="s">
        <v>70</v>
      </c>
      <c r="F188" s="142" t="s">
        <v>75</v>
      </c>
      <c r="G188" s="147">
        <f t="shared" si="2"/>
        <v>21.561909262759922</v>
      </c>
    </row>
    <row r="189" spans="1:7" ht="12.75">
      <c r="A189" s="139" t="s">
        <v>93</v>
      </c>
      <c r="B189" s="142">
        <v>186</v>
      </c>
      <c r="C189" s="142">
        <v>85</v>
      </c>
      <c r="D189" s="143" t="s">
        <v>70</v>
      </c>
      <c r="E189" s="143" t="s">
        <v>70</v>
      </c>
      <c r="F189" s="142" t="s">
        <v>75</v>
      </c>
      <c r="G189" s="147">
        <f t="shared" si="2"/>
        <v>24.56931437160365</v>
      </c>
    </row>
    <row r="190" spans="1:7" ht="12.75">
      <c r="A190" s="139" t="s">
        <v>93</v>
      </c>
      <c r="B190" s="142">
        <v>188</v>
      </c>
      <c r="C190" s="142">
        <v>74</v>
      </c>
      <c r="D190" s="143" t="s">
        <v>70</v>
      </c>
      <c r="E190" s="143" t="s">
        <v>70</v>
      </c>
      <c r="F190" s="142" t="s">
        <v>75</v>
      </c>
      <c r="G190" s="147">
        <f t="shared" si="2"/>
        <v>20.937075599818925</v>
      </c>
    </row>
    <row r="191" spans="1:7" ht="12.75">
      <c r="A191" s="139" t="s">
        <v>93</v>
      </c>
      <c r="B191" s="142">
        <v>188</v>
      </c>
      <c r="C191" s="142">
        <v>75</v>
      </c>
      <c r="D191" s="143" t="s">
        <v>72</v>
      </c>
      <c r="E191" s="143" t="s">
        <v>70</v>
      </c>
      <c r="F191" s="142" t="s">
        <v>75</v>
      </c>
      <c r="G191" s="147">
        <f t="shared" si="2"/>
        <v>21.22000905387053</v>
      </c>
    </row>
    <row r="192" spans="1:7" ht="12.75">
      <c r="A192" s="139" t="s">
        <v>93</v>
      </c>
      <c r="B192" s="142">
        <v>188</v>
      </c>
      <c r="C192" s="142">
        <v>65</v>
      </c>
      <c r="D192" s="143" t="s">
        <v>70</v>
      </c>
      <c r="E192" s="143" t="s">
        <v>70</v>
      </c>
      <c r="F192" s="142" t="s">
        <v>75</v>
      </c>
      <c r="G192" s="147">
        <f t="shared" si="2"/>
        <v>18.390674513354462</v>
      </c>
    </row>
    <row r="193" spans="1:7" ht="12.75">
      <c r="A193" s="139" t="s">
        <v>93</v>
      </c>
      <c r="B193" s="142">
        <v>190</v>
      </c>
      <c r="C193" s="142">
        <v>98</v>
      </c>
      <c r="D193" s="143" t="s">
        <v>72</v>
      </c>
      <c r="E193" s="143" t="s">
        <v>70</v>
      </c>
      <c r="F193" s="142" t="s">
        <v>75</v>
      </c>
      <c r="G193" s="147">
        <f t="shared" si="2"/>
        <v>27.146814404432135</v>
      </c>
    </row>
    <row r="194" spans="1:7" ht="12.75">
      <c r="A194" s="139" t="s">
        <v>94</v>
      </c>
      <c r="B194" s="142">
        <v>162</v>
      </c>
      <c r="C194" s="142">
        <v>63</v>
      </c>
      <c r="D194" s="139" t="s">
        <v>72</v>
      </c>
      <c r="E194" s="139" t="s">
        <v>70</v>
      </c>
      <c r="F194" s="144" t="s">
        <v>71</v>
      </c>
      <c r="G194" s="147">
        <f aca="true" t="shared" si="3" ref="G194:G257">Gewicht/(Grösse/100)^2</f>
        <v>24.005486968449926</v>
      </c>
    </row>
    <row r="195" spans="1:7" ht="12.75">
      <c r="A195" s="139" t="s">
        <v>94</v>
      </c>
      <c r="B195" s="142">
        <v>162</v>
      </c>
      <c r="C195" s="142">
        <v>52</v>
      </c>
      <c r="D195" s="139" t="s">
        <v>70</v>
      </c>
      <c r="E195" s="139" t="s">
        <v>70</v>
      </c>
      <c r="F195" s="144" t="s">
        <v>71</v>
      </c>
      <c r="G195" s="147">
        <f t="shared" si="3"/>
        <v>19.81405273586343</v>
      </c>
    </row>
    <row r="196" spans="1:7" ht="12.75">
      <c r="A196" s="139" t="s">
        <v>94</v>
      </c>
      <c r="B196" s="142">
        <v>163</v>
      </c>
      <c r="C196" s="142">
        <v>55</v>
      </c>
      <c r="D196" s="139" t="s">
        <v>72</v>
      </c>
      <c r="E196" s="139" t="s">
        <v>73</v>
      </c>
      <c r="F196" s="144" t="s">
        <v>71</v>
      </c>
      <c r="G196" s="147">
        <f t="shared" si="3"/>
        <v>20.70081674131507</v>
      </c>
    </row>
    <row r="197" spans="1:7" ht="12.75">
      <c r="A197" s="139" t="s">
        <v>94</v>
      </c>
      <c r="B197" s="142">
        <v>164</v>
      </c>
      <c r="C197" s="142">
        <v>59</v>
      </c>
      <c r="D197" s="139" t="s">
        <v>72</v>
      </c>
      <c r="E197" s="139" t="s">
        <v>73</v>
      </c>
      <c r="F197" s="144" t="s">
        <v>71</v>
      </c>
      <c r="G197" s="147">
        <f t="shared" si="3"/>
        <v>21.936347412254616</v>
      </c>
    </row>
    <row r="198" spans="1:7" ht="12.75">
      <c r="A198" s="139" t="s">
        <v>94</v>
      </c>
      <c r="B198" s="142">
        <v>164</v>
      </c>
      <c r="C198" s="142">
        <v>62</v>
      </c>
      <c r="D198" s="139" t="s">
        <v>70</v>
      </c>
      <c r="E198" s="139" t="s">
        <v>70</v>
      </c>
      <c r="F198" s="144" t="s">
        <v>71</v>
      </c>
      <c r="G198" s="147">
        <f t="shared" si="3"/>
        <v>23.051754907792983</v>
      </c>
    </row>
    <row r="199" spans="1:7" ht="12.75">
      <c r="A199" s="139" t="s">
        <v>94</v>
      </c>
      <c r="B199" s="142">
        <v>165</v>
      </c>
      <c r="C199" s="142">
        <v>52</v>
      </c>
      <c r="D199" s="139" t="s">
        <v>70</v>
      </c>
      <c r="E199" s="139" t="s">
        <v>70</v>
      </c>
      <c r="F199" s="144" t="s">
        <v>71</v>
      </c>
      <c r="G199" s="147">
        <f t="shared" si="3"/>
        <v>19.100091827364558</v>
      </c>
    </row>
    <row r="200" spans="1:7" ht="12.75">
      <c r="A200" s="139" t="s">
        <v>94</v>
      </c>
      <c r="B200" s="142">
        <v>165</v>
      </c>
      <c r="C200" s="142">
        <v>55</v>
      </c>
      <c r="D200" s="139" t="s">
        <v>70</v>
      </c>
      <c r="E200" s="139" t="s">
        <v>70</v>
      </c>
      <c r="F200" s="144" t="s">
        <v>75</v>
      </c>
      <c r="G200" s="147">
        <f t="shared" si="3"/>
        <v>20.202020202020204</v>
      </c>
    </row>
    <row r="201" spans="1:7" ht="12.75">
      <c r="A201" s="139" t="s">
        <v>94</v>
      </c>
      <c r="B201" s="142">
        <v>165</v>
      </c>
      <c r="C201" s="142">
        <v>58</v>
      </c>
      <c r="D201" s="139" t="s">
        <v>72</v>
      </c>
      <c r="E201" s="139" t="s">
        <v>73</v>
      </c>
      <c r="F201" s="144" t="s">
        <v>71</v>
      </c>
      <c r="G201" s="147">
        <f t="shared" si="3"/>
        <v>21.30394857667585</v>
      </c>
    </row>
    <row r="202" spans="1:7" ht="12.75">
      <c r="A202" s="139" t="s">
        <v>94</v>
      </c>
      <c r="B202" s="142">
        <v>165</v>
      </c>
      <c r="C202" s="142">
        <v>50</v>
      </c>
      <c r="D202" s="139" t="s">
        <v>72</v>
      </c>
      <c r="E202" s="139" t="s">
        <v>70</v>
      </c>
      <c r="F202" s="144" t="s">
        <v>71</v>
      </c>
      <c r="G202" s="147">
        <f t="shared" si="3"/>
        <v>18.36547291092746</v>
      </c>
    </row>
    <row r="203" spans="1:7" ht="12.75">
      <c r="A203" s="139" t="s">
        <v>94</v>
      </c>
      <c r="B203" s="142">
        <v>167</v>
      </c>
      <c r="C203" s="142">
        <v>60</v>
      </c>
      <c r="D203" s="139" t="s">
        <v>74</v>
      </c>
      <c r="E203" s="139" t="s">
        <v>77</v>
      </c>
      <c r="F203" s="144" t="s">
        <v>75</v>
      </c>
      <c r="G203" s="147">
        <f t="shared" si="3"/>
        <v>21.513858510523864</v>
      </c>
    </row>
    <row r="204" spans="1:7" ht="12.75">
      <c r="A204" s="139" t="s">
        <v>94</v>
      </c>
      <c r="B204" s="142">
        <v>167</v>
      </c>
      <c r="C204" s="142">
        <v>57</v>
      </c>
      <c r="D204" s="139" t="s">
        <v>70</v>
      </c>
      <c r="E204" s="139" t="s">
        <v>70</v>
      </c>
      <c r="F204" s="144" t="s">
        <v>71</v>
      </c>
      <c r="G204" s="147">
        <f t="shared" si="3"/>
        <v>20.43816558499767</v>
      </c>
    </row>
    <row r="205" spans="1:7" ht="12.75">
      <c r="A205" s="139" t="s">
        <v>94</v>
      </c>
      <c r="B205" s="142">
        <v>168</v>
      </c>
      <c r="C205" s="142">
        <v>70</v>
      </c>
      <c r="D205" s="139" t="s">
        <v>70</v>
      </c>
      <c r="E205" s="139" t="s">
        <v>70</v>
      </c>
      <c r="F205" s="144" t="s">
        <v>71</v>
      </c>
      <c r="G205" s="147">
        <f t="shared" si="3"/>
        <v>24.801587301587304</v>
      </c>
    </row>
    <row r="206" spans="1:7" ht="12.75">
      <c r="A206" s="139" t="s">
        <v>94</v>
      </c>
      <c r="B206" s="142">
        <v>169</v>
      </c>
      <c r="C206" s="142">
        <v>85</v>
      </c>
      <c r="D206" s="139" t="s">
        <v>72</v>
      </c>
      <c r="E206" s="139" t="s">
        <v>73</v>
      </c>
      <c r="F206" s="144" t="s">
        <v>71</v>
      </c>
      <c r="G206" s="147">
        <f t="shared" si="3"/>
        <v>29.76086271489094</v>
      </c>
    </row>
    <row r="207" spans="1:7" ht="12.75">
      <c r="A207" s="139" t="s">
        <v>94</v>
      </c>
      <c r="B207" s="142">
        <v>170</v>
      </c>
      <c r="C207" s="142">
        <v>60</v>
      </c>
      <c r="D207" s="139" t="s">
        <v>70</v>
      </c>
      <c r="E207" s="139" t="s">
        <v>70</v>
      </c>
      <c r="F207" s="144" t="s">
        <v>71</v>
      </c>
      <c r="G207" s="147">
        <f t="shared" si="3"/>
        <v>20.761245674740486</v>
      </c>
    </row>
    <row r="208" spans="1:7" ht="12.75">
      <c r="A208" s="139" t="s">
        <v>94</v>
      </c>
      <c r="B208" s="142">
        <v>171</v>
      </c>
      <c r="C208" s="142">
        <v>60</v>
      </c>
      <c r="D208" s="139" t="s">
        <v>74</v>
      </c>
      <c r="E208" s="139" t="s">
        <v>70</v>
      </c>
      <c r="F208" s="144" t="s">
        <v>71</v>
      </c>
      <c r="G208" s="147">
        <f t="shared" si="3"/>
        <v>20.519134092541297</v>
      </c>
    </row>
    <row r="209" spans="1:7" ht="12.75">
      <c r="A209" s="139" t="s">
        <v>94</v>
      </c>
      <c r="B209" s="142">
        <v>173</v>
      </c>
      <c r="C209" s="142">
        <v>58</v>
      </c>
      <c r="D209" s="139" t="s">
        <v>72</v>
      </c>
      <c r="E209" s="139" t="s">
        <v>73</v>
      </c>
      <c r="F209" s="144" t="s">
        <v>71</v>
      </c>
      <c r="G209" s="147">
        <f t="shared" si="3"/>
        <v>19.37919743392696</v>
      </c>
    </row>
    <row r="210" spans="1:7" ht="12.75">
      <c r="A210" s="139" t="s">
        <v>94</v>
      </c>
      <c r="B210" s="142">
        <v>173</v>
      </c>
      <c r="C210" s="142">
        <v>62</v>
      </c>
      <c r="D210" s="139" t="s">
        <v>74</v>
      </c>
      <c r="E210" s="139" t="s">
        <v>76</v>
      </c>
      <c r="F210" s="144" t="s">
        <v>71</v>
      </c>
      <c r="G210" s="147">
        <f t="shared" si="3"/>
        <v>20.715693808680545</v>
      </c>
    </row>
    <row r="211" spans="1:7" ht="12.75">
      <c r="A211" s="139" t="s">
        <v>94</v>
      </c>
      <c r="B211" s="142">
        <v>174</v>
      </c>
      <c r="C211" s="142">
        <v>80</v>
      </c>
      <c r="D211" s="139" t="s">
        <v>74</v>
      </c>
      <c r="E211" s="139" t="s">
        <v>70</v>
      </c>
      <c r="F211" s="144" t="s">
        <v>75</v>
      </c>
      <c r="G211" s="147">
        <f t="shared" si="3"/>
        <v>26.42356982428326</v>
      </c>
    </row>
    <row r="212" spans="1:7" ht="12.75">
      <c r="A212" s="139" t="s">
        <v>94</v>
      </c>
      <c r="B212" s="142">
        <v>175</v>
      </c>
      <c r="C212" s="142">
        <v>76</v>
      </c>
      <c r="D212" s="139" t="s">
        <v>72</v>
      </c>
      <c r="E212" s="139" t="s">
        <v>70</v>
      </c>
      <c r="F212" s="144" t="s">
        <v>75</v>
      </c>
      <c r="G212" s="147">
        <f t="shared" si="3"/>
        <v>24.816326530612244</v>
      </c>
    </row>
    <row r="213" spans="1:7" ht="12.75">
      <c r="A213" s="139" t="s">
        <v>94</v>
      </c>
      <c r="B213" s="142">
        <v>176</v>
      </c>
      <c r="C213" s="142">
        <v>68</v>
      </c>
      <c r="D213" s="139" t="s">
        <v>74</v>
      </c>
      <c r="E213" s="139" t="s">
        <v>73</v>
      </c>
      <c r="F213" s="144" t="s">
        <v>75</v>
      </c>
      <c r="G213" s="147">
        <f t="shared" si="3"/>
        <v>21.952479338842977</v>
      </c>
    </row>
    <row r="214" spans="1:7" ht="12.75">
      <c r="A214" s="139" t="s">
        <v>94</v>
      </c>
      <c r="B214" s="142">
        <v>179</v>
      </c>
      <c r="C214" s="142">
        <v>70</v>
      </c>
      <c r="D214" s="139" t="s">
        <v>72</v>
      </c>
      <c r="E214" s="139" t="s">
        <v>70</v>
      </c>
      <c r="F214" s="144" t="s">
        <v>75</v>
      </c>
      <c r="G214" s="147">
        <f t="shared" si="3"/>
        <v>21.847008520333322</v>
      </c>
    </row>
    <row r="215" spans="1:7" ht="12.75">
      <c r="A215" s="139" t="s">
        <v>94</v>
      </c>
      <c r="B215" s="142">
        <v>179</v>
      </c>
      <c r="C215" s="142">
        <v>70</v>
      </c>
      <c r="D215" s="139" t="s">
        <v>70</v>
      </c>
      <c r="E215" s="139" t="s">
        <v>73</v>
      </c>
      <c r="F215" s="144" t="s">
        <v>75</v>
      </c>
      <c r="G215" s="147">
        <f t="shared" si="3"/>
        <v>21.847008520333322</v>
      </c>
    </row>
    <row r="216" spans="1:7" ht="12.75">
      <c r="A216" s="139" t="s">
        <v>94</v>
      </c>
      <c r="B216" s="142">
        <v>180</v>
      </c>
      <c r="C216" s="142">
        <v>70</v>
      </c>
      <c r="D216" s="139" t="s">
        <v>70</v>
      </c>
      <c r="E216" s="139" t="s">
        <v>70</v>
      </c>
      <c r="F216" s="144" t="s">
        <v>75</v>
      </c>
      <c r="G216" s="147">
        <f t="shared" si="3"/>
        <v>21.604938271604937</v>
      </c>
    </row>
    <row r="217" spans="1:7" ht="12.75">
      <c r="A217" s="139" t="s">
        <v>94</v>
      </c>
      <c r="B217" s="142">
        <v>180</v>
      </c>
      <c r="C217" s="142">
        <v>70</v>
      </c>
      <c r="D217" s="139" t="s">
        <v>74</v>
      </c>
      <c r="E217" s="139" t="s">
        <v>70</v>
      </c>
      <c r="F217" s="144" t="s">
        <v>75</v>
      </c>
      <c r="G217" s="147">
        <f t="shared" si="3"/>
        <v>21.604938271604937</v>
      </c>
    </row>
    <row r="218" spans="1:7" ht="12.75">
      <c r="A218" s="139" t="s">
        <v>94</v>
      </c>
      <c r="B218" s="142">
        <v>182</v>
      </c>
      <c r="C218" s="142">
        <v>65</v>
      </c>
      <c r="D218" s="139" t="s">
        <v>72</v>
      </c>
      <c r="E218" s="139" t="s">
        <v>70</v>
      </c>
      <c r="F218" s="144" t="s">
        <v>75</v>
      </c>
      <c r="G218" s="147">
        <f t="shared" si="3"/>
        <v>19.623233908948194</v>
      </c>
    </row>
    <row r="219" spans="1:7" ht="12.75">
      <c r="A219" s="139" t="s">
        <v>94</v>
      </c>
      <c r="B219" s="142">
        <v>182</v>
      </c>
      <c r="C219" s="142">
        <v>78</v>
      </c>
      <c r="D219" s="139" t="s">
        <v>74</v>
      </c>
      <c r="E219" s="139" t="s">
        <v>73</v>
      </c>
      <c r="F219" s="144" t="s">
        <v>75</v>
      </c>
      <c r="G219" s="147">
        <f t="shared" si="3"/>
        <v>23.54788069073783</v>
      </c>
    </row>
    <row r="220" spans="1:7" ht="12.75">
      <c r="A220" s="139" t="s">
        <v>94</v>
      </c>
      <c r="B220" s="142">
        <v>182</v>
      </c>
      <c r="C220" s="142">
        <v>90</v>
      </c>
      <c r="D220" s="139" t="s">
        <v>70</v>
      </c>
      <c r="E220" s="139" t="s">
        <v>70</v>
      </c>
      <c r="F220" s="144" t="s">
        <v>75</v>
      </c>
      <c r="G220" s="147">
        <f t="shared" si="3"/>
        <v>27.17063156623596</v>
      </c>
    </row>
    <row r="221" spans="1:7" ht="12.75">
      <c r="A221" s="139" t="s">
        <v>94</v>
      </c>
      <c r="B221" s="142">
        <v>182</v>
      </c>
      <c r="C221" s="142">
        <v>70</v>
      </c>
      <c r="D221" s="139" t="s">
        <v>70</v>
      </c>
      <c r="E221" s="139" t="s">
        <v>70</v>
      </c>
      <c r="F221" s="144" t="s">
        <v>75</v>
      </c>
      <c r="G221" s="147">
        <f t="shared" si="3"/>
        <v>21.132713440405748</v>
      </c>
    </row>
    <row r="222" spans="1:7" ht="12.75">
      <c r="A222" s="139" t="s">
        <v>94</v>
      </c>
      <c r="B222" s="142">
        <v>183</v>
      </c>
      <c r="C222" s="142">
        <v>67</v>
      </c>
      <c r="D222" s="139" t="s">
        <v>74</v>
      </c>
      <c r="E222" s="139" t="s">
        <v>70</v>
      </c>
      <c r="F222" s="144" t="s">
        <v>75</v>
      </c>
      <c r="G222" s="147">
        <f t="shared" si="3"/>
        <v>20.00656932126967</v>
      </c>
    </row>
    <row r="223" spans="1:7" ht="12.75">
      <c r="A223" s="139" t="s">
        <v>94</v>
      </c>
      <c r="B223" s="142">
        <v>183</v>
      </c>
      <c r="C223" s="142">
        <v>82</v>
      </c>
      <c r="D223" s="139" t="s">
        <v>70</v>
      </c>
      <c r="E223" s="139" t="s">
        <v>70</v>
      </c>
      <c r="F223" s="144" t="s">
        <v>75</v>
      </c>
      <c r="G223" s="147">
        <f t="shared" si="3"/>
        <v>24.48565200513601</v>
      </c>
    </row>
    <row r="224" spans="1:7" ht="12.75">
      <c r="A224" s="139" t="s">
        <v>94</v>
      </c>
      <c r="B224" s="142">
        <v>184</v>
      </c>
      <c r="C224" s="142">
        <v>78</v>
      </c>
      <c r="D224" s="139" t="s">
        <v>70</v>
      </c>
      <c r="E224" s="139" t="s">
        <v>76</v>
      </c>
      <c r="F224" s="144" t="s">
        <v>75</v>
      </c>
      <c r="G224" s="147">
        <f t="shared" si="3"/>
        <v>23.03875236294896</v>
      </c>
    </row>
    <row r="225" spans="1:7" ht="12.75">
      <c r="A225" s="139" t="s">
        <v>94</v>
      </c>
      <c r="B225" s="142">
        <v>184</v>
      </c>
      <c r="C225" s="142">
        <v>78</v>
      </c>
      <c r="D225" s="139" t="s">
        <v>70</v>
      </c>
      <c r="E225" s="139" t="s">
        <v>70</v>
      </c>
      <c r="F225" s="144" t="s">
        <v>75</v>
      </c>
      <c r="G225" s="147">
        <f t="shared" si="3"/>
        <v>23.03875236294896</v>
      </c>
    </row>
    <row r="226" spans="1:7" ht="12.75">
      <c r="A226" s="139" t="s">
        <v>94</v>
      </c>
      <c r="B226" s="142">
        <v>185</v>
      </c>
      <c r="C226" s="142">
        <v>82</v>
      </c>
      <c r="D226" s="139" t="s">
        <v>72</v>
      </c>
      <c r="E226" s="139" t="s">
        <v>70</v>
      </c>
      <c r="F226" s="144" t="s">
        <v>75</v>
      </c>
      <c r="G226" s="147">
        <f t="shared" si="3"/>
        <v>23.959094229364496</v>
      </c>
    </row>
    <row r="227" spans="1:7" ht="12.75">
      <c r="A227" s="139" t="s">
        <v>94</v>
      </c>
      <c r="B227" s="142">
        <v>188</v>
      </c>
      <c r="C227" s="142">
        <v>77</v>
      </c>
      <c r="D227" s="139" t="s">
        <v>72</v>
      </c>
      <c r="E227" s="139" t="s">
        <v>70</v>
      </c>
      <c r="F227" s="144" t="s">
        <v>75</v>
      </c>
      <c r="G227" s="147">
        <f t="shared" si="3"/>
        <v>21.785875961973744</v>
      </c>
    </row>
    <row r="228" spans="1:7" ht="12.75">
      <c r="A228" s="139" t="s">
        <v>94</v>
      </c>
      <c r="B228" s="142">
        <v>193</v>
      </c>
      <c r="C228" s="142">
        <v>83</v>
      </c>
      <c r="D228" s="139" t="s">
        <v>74</v>
      </c>
      <c r="E228" s="139" t="s">
        <v>76</v>
      </c>
      <c r="F228" s="144" t="s">
        <v>75</v>
      </c>
      <c r="G228" s="147">
        <f t="shared" si="3"/>
        <v>22.28247738194314</v>
      </c>
    </row>
    <row r="229" spans="1:7" ht="12.75">
      <c r="A229" s="139" t="s">
        <v>95</v>
      </c>
      <c r="B229" s="144">
        <v>166</v>
      </c>
      <c r="C229" s="144">
        <v>65</v>
      </c>
      <c r="D229" s="145" t="s">
        <v>70</v>
      </c>
      <c r="E229" s="145" t="s">
        <v>73</v>
      </c>
      <c r="F229" s="144" t="s">
        <v>75</v>
      </c>
      <c r="G229" s="147">
        <f t="shared" si="3"/>
        <v>23.588329220496444</v>
      </c>
    </row>
    <row r="230" spans="1:7" ht="12.75">
      <c r="A230" s="139" t="s">
        <v>95</v>
      </c>
      <c r="B230" s="144">
        <v>178</v>
      </c>
      <c r="C230" s="144">
        <v>93</v>
      </c>
      <c r="D230" s="145" t="s">
        <v>70</v>
      </c>
      <c r="E230" s="145" t="s">
        <v>70</v>
      </c>
      <c r="F230" s="144" t="s">
        <v>75</v>
      </c>
      <c r="G230" s="147">
        <f t="shared" si="3"/>
        <v>29.352354500694357</v>
      </c>
    </row>
    <row r="231" spans="1:7" ht="12.75">
      <c r="A231" s="139" t="s">
        <v>95</v>
      </c>
      <c r="B231" s="144">
        <v>179</v>
      </c>
      <c r="C231" s="144">
        <v>73</v>
      </c>
      <c r="D231" s="145" t="s">
        <v>74</v>
      </c>
      <c r="E231" s="145" t="s">
        <v>70</v>
      </c>
      <c r="F231" s="144" t="s">
        <v>75</v>
      </c>
      <c r="G231" s="147">
        <f t="shared" si="3"/>
        <v>22.783308885490467</v>
      </c>
    </row>
    <row r="232" spans="1:7" ht="12.75">
      <c r="A232" s="139" t="s">
        <v>95</v>
      </c>
      <c r="B232" s="144">
        <v>189</v>
      </c>
      <c r="C232" s="144">
        <v>95</v>
      </c>
      <c r="D232" s="145" t="s">
        <v>72</v>
      </c>
      <c r="E232" s="145" t="s">
        <v>70</v>
      </c>
      <c r="F232" s="144" t="s">
        <v>75</v>
      </c>
      <c r="G232" s="147">
        <f t="shared" si="3"/>
        <v>26.595000139973685</v>
      </c>
    </row>
    <row r="233" spans="1:7" ht="12.75">
      <c r="A233" s="139" t="s">
        <v>95</v>
      </c>
      <c r="B233" s="144">
        <v>180</v>
      </c>
      <c r="C233" s="144">
        <v>75</v>
      </c>
      <c r="D233" s="145" t="s">
        <v>70</v>
      </c>
      <c r="E233" s="145" t="s">
        <v>76</v>
      </c>
      <c r="F233" s="144" t="s">
        <v>75</v>
      </c>
      <c r="G233" s="147">
        <f t="shared" si="3"/>
        <v>23.148148148148145</v>
      </c>
    </row>
    <row r="234" spans="1:7" ht="12.75">
      <c r="A234" s="139" t="s">
        <v>95</v>
      </c>
      <c r="B234" s="144">
        <v>167</v>
      </c>
      <c r="C234" s="144">
        <v>51</v>
      </c>
      <c r="D234" s="145" t="s">
        <v>74</v>
      </c>
      <c r="E234" s="145" t="s">
        <v>70</v>
      </c>
      <c r="F234" s="144" t="s">
        <v>71</v>
      </c>
      <c r="G234" s="147">
        <f t="shared" si="3"/>
        <v>18.286779733945284</v>
      </c>
    </row>
    <row r="235" spans="1:7" ht="12.75">
      <c r="A235" s="139" t="s">
        <v>95</v>
      </c>
      <c r="B235" s="144">
        <v>188</v>
      </c>
      <c r="C235" s="144">
        <v>77</v>
      </c>
      <c r="D235" s="145" t="s">
        <v>70</v>
      </c>
      <c r="E235" s="145" t="s">
        <v>70</v>
      </c>
      <c r="F235" s="144" t="s">
        <v>75</v>
      </c>
      <c r="G235" s="147">
        <f t="shared" si="3"/>
        <v>21.785875961973744</v>
      </c>
    </row>
    <row r="236" spans="1:7" ht="12.75">
      <c r="A236" s="139" t="s">
        <v>95</v>
      </c>
      <c r="B236" s="144">
        <v>165</v>
      </c>
      <c r="C236" s="144">
        <v>53</v>
      </c>
      <c r="D236" s="145" t="s">
        <v>72</v>
      </c>
      <c r="E236" s="145" t="s">
        <v>73</v>
      </c>
      <c r="F236" s="144" t="s">
        <v>71</v>
      </c>
      <c r="G236" s="147">
        <f t="shared" si="3"/>
        <v>19.467401285583104</v>
      </c>
    </row>
    <row r="237" spans="1:7" ht="12.75">
      <c r="A237" s="139" t="s">
        <v>95</v>
      </c>
      <c r="B237" s="144">
        <v>160</v>
      </c>
      <c r="C237" s="144">
        <v>54</v>
      </c>
      <c r="D237" s="145" t="s">
        <v>74</v>
      </c>
      <c r="E237" s="145" t="s">
        <v>70</v>
      </c>
      <c r="F237" s="144" t="s">
        <v>71</v>
      </c>
      <c r="G237" s="147">
        <f t="shared" si="3"/>
        <v>21.093749999999996</v>
      </c>
    </row>
    <row r="238" spans="1:7" ht="12.75">
      <c r="A238" s="139" t="s">
        <v>95</v>
      </c>
      <c r="B238" s="144">
        <v>173</v>
      </c>
      <c r="C238" s="144">
        <v>77</v>
      </c>
      <c r="D238" s="145" t="s">
        <v>72</v>
      </c>
      <c r="E238" s="145" t="s">
        <v>70</v>
      </c>
      <c r="F238" s="144" t="s">
        <v>75</v>
      </c>
      <c r="G238" s="147">
        <f t="shared" si="3"/>
        <v>25.727555214006482</v>
      </c>
    </row>
    <row r="239" spans="1:7" ht="12.75">
      <c r="A239" s="139" t="s">
        <v>95</v>
      </c>
      <c r="B239" s="144">
        <v>183</v>
      </c>
      <c r="C239" s="144">
        <v>77</v>
      </c>
      <c r="D239" s="145" t="s">
        <v>74</v>
      </c>
      <c r="E239" s="145" t="s">
        <v>70</v>
      </c>
      <c r="F239" s="144" t="s">
        <v>75</v>
      </c>
      <c r="G239" s="147">
        <f t="shared" si="3"/>
        <v>22.99262444384723</v>
      </c>
    </row>
    <row r="240" spans="1:7" ht="12.75">
      <c r="A240" s="139" t="s">
        <v>95</v>
      </c>
      <c r="B240" s="144">
        <v>161</v>
      </c>
      <c r="C240" s="144">
        <v>56</v>
      </c>
      <c r="D240" s="145" t="s">
        <v>74</v>
      </c>
      <c r="E240" s="145" t="s">
        <v>70</v>
      </c>
      <c r="F240" s="144" t="s">
        <v>71</v>
      </c>
      <c r="G240" s="147">
        <f t="shared" si="3"/>
        <v>21.60410477990818</v>
      </c>
    </row>
    <row r="241" spans="1:7" ht="12.75">
      <c r="A241" s="139" t="s">
        <v>95</v>
      </c>
      <c r="B241" s="144">
        <v>173</v>
      </c>
      <c r="C241" s="144">
        <v>70</v>
      </c>
      <c r="D241" s="145" t="s">
        <v>72</v>
      </c>
      <c r="E241" s="145" t="s">
        <v>70</v>
      </c>
      <c r="F241" s="144" t="s">
        <v>75</v>
      </c>
      <c r="G241" s="147">
        <f t="shared" si="3"/>
        <v>23.38868655818771</v>
      </c>
    </row>
    <row r="242" spans="1:7" ht="12.75">
      <c r="A242" s="139" t="s">
        <v>95</v>
      </c>
      <c r="B242" s="144">
        <v>188</v>
      </c>
      <c r="C242" s="144">
        <v>83</v>
      </c>
      <c r="D242" s="145" t="s">
        <v>74</v>
      </c>
      <c r="E242" s="145" t="s">
        <v>70</v>
      </c>
      <c r="F242" s="144" t="s">
        <v>75</v>
      </c>
      <c r="G242" s="147">
        <f t="shared" si="3"/>
        <v>23.48347668628339</v>
      </c>
    </row>
    <row r="243" spans="1:7" ht="12.75">
      <c r="A243" s="139" t="s">
        <v>95</v>
      </c>
      <c r="B243" s="144">
        <v>169</v>
      </c>
      <c r="C243" s="144">
        <v>58</v>
      </c>
      <c r="D243" s="145" t="s">
        <v>70</v>
      </c>
      <c r="E243" s="145" t="s">
        <v>70</v>
      </c>
      <c r="F243" s="144" t="s">
        <v>71</v>
      </c>
      <c r="G243" s="147">
        <f t="shared" si="3"/>
        <v>20.307412205454995</v>
      </c>
    </row>
    <row r="244" spans="1:7" ht="12.75">
      <c r="A244" s="139" t="s">
        <v>95</v>
      </c>
      <c r="B244" s="144">
        <v>166</v>
      </c>
      <c r="C244" s="144">
        <v>62</v>
      </c>
      <c r="D244" s="145" t="s">
        <v>70</v>
      </c>
      <c r="E244" s="145" t="s">
        <v>70</v>
      </c>
      <c r="F244" s="144" t="s">
        <v>71</v>
      </c>
      <c r="G244" s="147">
        <f t="shared" si="3"/>
        <v>22.49963710262738</v>
      </c>
    </row>
    <row r="245" spans="1:7" ht="12.75">
      <c r="A245" s="139" t="s">
        <v>95</v>
      </c>
      <c r="B245" s="144">
        <v>161</v>
      </c>
      <c r="C245" s="144">
        <v>57</v>
      </c>
      <c r="D245" s="145" t="s">
        <v>70</v>
      </c>
      <c r="E245" s="145" t="s">
        <v>70</v>
      </c>
      <c r="F245" s="144" t="s">
        <v>71</v>
      </c>
      <c r="G245" s="147">
        <f t="shared" si="3"/>
        <v>21.98989236526368</v>
      </c>
    </row>
    <row r="246" spans="1:7" ht="12.75">
      <c r="A246" s="139" t="s">
        <v>95</v>
      </c>
      <c r="B246" s="144">
        <v>160</v>
      </c>
      <c r="C246" s="144">
        <v>77</v>
      </c>
      <c r="D246" s="145" t="s">
        <v>72</v>
      </c>
      <c r="E246" s="145" t="s">
        <v>70</v>
      </c>
      <c r="F246" s="144" t="s">
        <v>71</v>
      </c>
      <c r="G246" s="147">
        <f t="shared" si="3"/>
        <v>30.078124999999993</v>
      </c>
    </row>
    <row r="247" spans="1:7" ht="12.75">
      <c r="A247" s="139" t="s">
        <v>95</v>
      </c>
      <c r="B247" s="144">
        <v>165</v>
      </c>
      <c r="C247" s="144">
        <v>66</v>
      </c>
      <c r="D247" s="145" t="s">
        <v>70</v>
      </c>
      <c r="E247" s="145" t="s">
        <v>73</v>
      </c>
      <c r="F247" s="144" t="s">
        <v>71</v>
      </c>
      <c r="G247" s="147">
        <f t="shared" si="3"/>
        <v>24.242424242424246</v>
      </c>
    </row>
    <row r="248" spans="1:7" ht="12.75">
      <c r="A248" s="139" t="s">
        <v>95</v>
      </c>
      <c r="B248" s="144">
        <v>161</v>
      </c>
      <c r="C248" s="144">
        <v>49</v>
      </c>
      <c r="D248" s="145" t="s">
        <v>72</v>
      </c>
      <c r="E248" s="145" t="s">
        <v>70</v>
      </c>
      <c r="F248" s="144" t="s">
        <v>71</v>
      </c>
      <c r="G248" s="147">
        <f t="shared" si="3"/>
        <v>18.90359168241966</v>
      </c>
    </row>
    <row r="249" spans="1:7" ht="12.75">
      <c r="A249" s="139" t="s">
        <v>95</v>
      </c>
      <c r="B249" s="144">
        <v>175</v>
      </c>
      <c r="C249" s="144">
        <v>60</v>
      </c>
      <c r="D249" s="145" t="s">
        <v>70</v>
      </c>
      <c r="E249" s="145" t="s">
        <v>70</v>
      </c>
      <c r="F249" s="144" t="s">
        <v>71</v>
      </c>
      <c r="G249" s="147">
        <f t="shared" si="3"/>
        <v>19.591836734693878</v>
      </c>
    </row>
    <row r="250" spans="1:7" ht="12.75">
      <c r="A250" s="139" t="s">
        <v>95</v>
      </c>
      <c r="B250" s="144">
        <v>166</v>
      </c>
      <c r="C250" s="144">
        <v>47</v>
      </c>
      <c r="D250" s="145" t="s">
        <v>74</v>
      </c>
      <c r="E250" s="145" t="s">
        <v>73</v>
      </c>
      <c r="F250" s="144" t="s">
        <v>71</v>
      </c>
      <c r="G250" s="147">
        <f t="shared" si="3"/>
        <v>17.056176513282043</v>
      </c>
    </row>
    <row r="251" spans="1:7" ht="12.75">
      <c r="A251" s="139" t="s">
        <v>95</v>
      </c>
      <c r="B251" s="144">
        <v>173</v>
      </c>
      <c r="C251" s="144">
        <v>60</v>
      </c>
      <c r="D251" s="145" t="s">
        <v>70</v>
      </c>
      <c r="E251" s="145" t="s">
        <v>70</v>
      </c>
      <c r="F251" s="144" t="s">
        <v>71</v>
      </c>
      <c r="G251" s="147">
        <f t="shared" si="3"/>
        <v>20.04744562130375</v>
      </c>
    </row>
    <row r="252" spans="1:7" ht="12.75">
      <c r="A252" s="139" t="s">
        <v>95</v>
      </c>
      <c r="B252" s="144">
        <v>166</v>
      </c>
      <c r="C252" s="144">
        <v>56</v>
      </c>
      <c r="D252" s="145" t="s">
        <v>70</v>
      </c>
      <c r="E252" s="145" t="s">
        <v>70</v>
      </c>
      <c r="F252" s="144" t="s">
        <v>71</v>
      </c>
      <c r="G252" s="147">
        <f t="shared" si="3"/>
        <v>20.322252866889244</v>
      </c>
    </row>
    <row r="253" spans="1:7" ht="12.75">
      <c r="A253" s="139" t="s">
        <v>95</v>
      </c>
      <c r="B253" s="144">
        <v>163</v>
      </c>
      <c r="C253" s="144">
        <v>65</v>
      </c>
      <c r="D253" s="145" t="s">
        <v>72</v>
      </c>
      <c r="E253" s="145" t="s">
        <v>70</v>
      </c>
      <c r="F253" s="144" t="s">
        <v>71</v>
      </c>
      <c r="G253" s="147">
        <f t="shared" si="3"/>
        <v>24.46460160337235</v>
      </c>
    </row>
    <row r="254" spans="1:7" ht="12.75">
      <c r="A254" s="139" t="s">
        <v>95</v>
      </c>
      <c r="B254" s="144">
        <v>173</v>
      </c>
      <c r="C254" s="144">
        <v>56</v>
      </c>
      <c r="D254" s="145" t="s">
        <v>72</v>
      </c>
      <c r="E254" s="145" t="s">
        <v>73</v>
      </c>
      <c r="F254" s="144" t="s">
        <v>71</v>
      </c>
      <c r="G254" s="147">
        <f t="shared" si="3"/>
        <v>18.710949246550168</v>
      </c>
    </row>
    <row r="255" spans="1:7" ht="12.75">
      <c r="A255" s="139" t="s">
        <v>95</v>
      </c>
      <c r="B255" s="144">
        <v>182</v>
      </c>
      <c r="C255" s="144">
        <v>74</v>
      </c>
      <c r="D255" s="145" t="s">
        <v>74</v>
      </c>
      <c r="E255" s="145" t="s">
        <v>70</v>
      </c>
      <c r="F255" s="144" t="s">
        <v>75</v>
      </c>
      <c r="G255" s="147">
        <f t="shared" si="3"/>
        <v>22.34029706557179</v>
      </c>
    </row>
    <row r="256" spans="1:7" ht="12.75">
      <c r="A256" s="139" t="s">
        <v>95</v>
      </c>
      <c r="B256" s="144">
        <v>175</v>
      </c>
      <c r="C256" s="144">
        <v>67</v>
      </c>
      <c r="D256" s="145" t="s">
        <v>70</v>
      </c>
      <c r="E256" s="145" t="s">
        <v>76</v>
      </c>
      <c r="F256" s="144" t="s">
        <v>75</v>
      </c>
      <c r="G256" s="147">
        <f t="shared" si="3"/>
        <v>21.877551020408163</v>
      </c>
    </row>
    <row r="257" spans="1:7" ht="12.75">
      <c r="A257" s="139" t="s">
        <v>95</v>
      </c>
      <c r="B257" s="144">
        <v>170</v>
      </c>
      <c r="C257" s="144">
        <v>57</v>
      </c>
      <c r="D257" s="145" t="s">
        <v>72</v>
      </c>
      <c r="E257" s="145" t="s">
        <v>73</v>
      </c>
      <c r="F257" s="144" t="s">
        <v>71</v>
      </c>
      <c r="G257" s="147">
        <f t="shared" si="3"/>
        <v>19.723183391003463</v>
      </c>
    </row>
    <row r="258" spans="1:7" ht="12.75">
      <c r="A258" s="139" t="s">
        <v>95</v>
      </c>
      <c r="B258" s="144">
        <v>185</v>
      </c>
      <c r="C258" s="144">
        <v>82</v>
      </c>
      <c r="D258" s="145" t="s">
        <v>70</v>
      </c>
      <c r="E258" s="145" t="s">
        <v>70</v>
      </c>
      <c r="F258" s="144" t="s">
        <v>75</v>
      </c>
      <c r="G258" s="147">
        <f aca="true" t="shared" si="4" ref="G258:G321">Gewicht/(Grösse/100)^2</f>
        <v>23.959094229364496</v>
      </c>
    </row>
    <row r="259" spans="1:7" ht="12.75">
      <c r="A259" s="139" t="s">
        <v>95</v>
      </c>
      <c r="B259" s="144">
        <v>169</v>
      </c>
      <c r="C259" s="144">
        <v>52</v>
      </c>
      <c r="D259" s="145" t="s">
        <v>70</v>
      </c>
      <c r="E259" s="145" t="s">
        <v>73</v>
      </c>
      <c r="F259" s="144" t="s">
        <v>71</v>
      </c>
      <c r="G259" s="147">
        <f t="shared" si="4"/>
        <v>18.20664542558034</v>
      </c>
    </row>
    <row r="260" spans="1:7" ht="12.75">
      <c r="A260" s="139" t="s">
        <v>95</v>
      </c>
      <c r="B260" s="144">
        <v>157</v>
      </c>
      <c r="C260" s="144">
        <v>69</v>
      </c>
      <c r="D260" s="145" t="s">
        <v>74</v>
      </c>
      <c r="E260" s="145" t="s">
        <v>76</v>
      </c>
      <c r="F260" s="144" t="s">
        <v>75</v>
      </c>
      <c r="G260" s="147">
        <f t="shared" si="4"/>
        <v>27.993022029291247</v>
      </c>
    </row>
    <row r="261" spans="1:7" ht="12.75">
      <c r="A261" s="139" t="s">
        <v>95</v>
      </c>
      <c r="B261" s="144">
        <v>187</v>
      </c>
      <c r="C261" s="144">
        <v>71</v>
      </c>
      <c r="D261" s="145" t="s">
        <v>70</v>
      </c>
      <c r="E261" s="145" t="s">
        <v>70</v>
      </c>
      <c r="F261" s="144" t="s">
        <v>75</v>
      </c>
      <c r="G261" s="147">
        <f t="shared" si="4"/>
        <v>20.303697560696612</v>
      </c>
    </row>
    <row r="262" spans="1:7" ht="12.75">
      <c r="A262" s="139" t="s">
        <v>95</v>
      </c>
      <c r="B262" s="144">
        <v>182</v>
      </c>
      <c r="C262" s="144">
        <v>75</v>
      </c>
      <c r="D262" s="145" t="s">
        <v>74</v>
      </c>
      <c r="E262" s="145" t="s">
        <v>70</v>
      </c>
      <c r="F262" s="144" t="s">
        <v>75</v>
      </c>
      <c r="G262" s="147">
        <f t="shared" si="4"/>
        <v>22.6421929718633</v>
      </c>
    </row>
    <row r="263" spans="1:7" ht="12.75">
      <c r="A263" s="139" t="s">
        <v>95</v>
      </c>
      <c r="B263" s="144">
        <v>190</v>
      </c>
      <c r="C263" s="144">
        <v>92</v>
      </c>
      <c r="D263" s="145" t="s">
        <v>74</v>
      </c>
      <c r="E263" s="145" t="s">
        <v>73</v>
      </c>
      <c r="F263" s="144" t="s">
        <v>75</v>
      </c>
      <c r="G263" s="147">
        <f t="shared" si="4"/>
        <v>25.48476454293629</v>
      </c>
    </row>
    <row r="264" spans="1:7" ht="12.75">
      <c r="A264" s="139" t="s">
        <v>95</v>
      </c>
      <c r="B264" s="144">
        <v>164</v>
      </c>
      <c r="C264" s="144">
        <v>57</v>
      </c>
      <c r="D264" s="145" t="s">
        <v>72</v>
      </c>
      <c r="E264" s="145" t="s">
        <v>73</v>
      </c>
      <c r="F264" s="144" t="s">
        <v>71</v>
      </c>
      <c r="G264" s="147">
        <f t="shared" si="4"/>
        <v>21.192742415229034</v>
      </c>
    </row>
    <row r="265" spans="1:7" ht="12.75">
      <c r="A265" s="139" t="s">
        <v>95</v>
      </c>
      <c r="B265" s="144">
        <v>168</v>
      </c>
      <c r="C265" s="144">
        <v>55</v>
      </c>
      <c r="D265" s="145" t="s">
        <v>72</v>
      </c>
      <c r="E265" s="145" t="s">
        <v>73</v>
      </c>
      <c r="F265" s="144" t="s">
        <v>71</v>
      </c>
      <c r="G265" s="147">
        <f t="shared" si="4"/>
        <v>19.48696145124717</v>
      </c>
    </row>
    <row r="266" spans="1:7" ht="12.75">
      <c r="A266" s="139" t="s">
        <v>95</v>
      </c>
      <c r="B266" s="144">
        <v>173</v>
      </c>
      <c r="C266" s="144">
        <v>55</v>
      </c>
      <c r="D266" s="145" t="s">
        <v>74</v>
      </c>
      <c r="E266" s="145" t="s">
        <v>70</v>
      </c>
      <c r="F266" s="144" t="s">
        <v>71</v>
      </c>
      <c r="G266" s="147">
        <f t="shared" si="4"/>
        <v>18.376825152861773</v>
      </c>
    </row>
    <row r="267" spans="1:7" ht="12.75">
      <c r="A267" s="139" t="s">
        <v>95</v>
      </c>
      <c r="B267" s="144">
        <v>163</v>
      </c>
      <c r="C267" s="144">
        <v>55</v>
      </c>
      <c r="D267" s="145" t="s">
        <v>72</v>
      </c>
      <c r="E267" s="145" t="s">
        <v>73</v>
      </c>
      <c r="F267" s="144" t="s">
        <v>71</v>
      </c>
      <c r="G267" s="147">
        <f t="shared" si="4"/>
        <v>20.70081674131507</v>
      </c>
    </row>
    <row r="268" spans="1:7" ht="12.75">
      <c r="A268" s="139" t="s">
        <v>95</v>
      </c>
      <c r="B268" s="144">
        <v>180</v>
      </c>
      <c r="C268" s="144">
        <v>100</v>
      </c>
      <c r="D268" s="145" t="s">
        <v>70</v>
      </c>
      <c r="E268" s="145" t="s">
        <v>70</v>
      </c>
      <c r="F268" s="144" t="s">
        <v>75</v>
      </c>
      <c r="G268" s="147">
        <f t="shared" si="4"/>
        <v>30.864197530864196</v>
      </c>
    </row>
    <row r="269" spans="1:7" ht="12.75">
      <c r="A269" s="139" t="s">
        <v>95</v>
      </c>
      <c r="B269" s="144">
        <v>170</v>
      </c>
      <c r="C269" s="144">
        <v>51</v>
      </c>
      <c r="D269" s="145" t="s">
        <v>72</v>
      </c>
      <c r="E269" s="145" t="s">
        <v>70</v>
      </c>
      <c r="F269" s="144" t="s">
        <v>71</v>
      </c>
      <c r="G269" s="147">
        <f t="shared" si="4"/>
        <v>17.647058823529413</v>
      </c>
    </row>
    <row r="270" spans="1:7" ht="12.75">
      <c r="A270" s="139" t="s">
        <v>95</v>
      </c>
      <c r="B270" s="144">
        <v>170</v>
      </c>
      <c r="C270" s="144">
        <v>78</v>
      </c>
      <c r="D270" s="145" t="s">
        <v>70</v>
      </c>
      <c r="E270" s="145" t="s">
        <v>70</v>
      </c>
      <c r="F270" s="144" t="s">
        <v>75</v>
      </c>
      <c r="G270" s="147">
        <f t="shared" si="4"/>
        <v>26.989619377162633</v>
      </c>
    </row>
    <row r="271" spans="1:7" ht="12.75">
      <c r="A271" s="139" t="s">
        <v>95</v>
      </c>
      <c r="B271" s="144">
        <v>178</v>
      </c>
      <c r="C271" s="144">
        <v>90</v>
      </c>
      <c r="D271" s="145" t="s">
        <v>70</v>
      </c>
      <c r="E271" s="145" t="s">
        <v>70</v>
      </c>
      <c r="F271" s="144" t="s">
        <v>71</v>
      </c>
      <c r="G271" s="147">
        <f t="shared" si="4"/>
        <v>28.40550435551067</v>
      </c>
    </row>
    <row r="272" spans="1:7" ht="12.75">
      <c r="A272" s="139" t="s">
        <v>95</v>
      </c>
      <c r="B272" s="144">
        <v>176</v>
      </c>
      <c r="C272" s="144">
        <v>65</v>
      </c>
      <c r="D272" s="145" t="s">
        <v>72</v>
      </c>
      <c r="E272" s="145" t="s">
        <v>70</v>
      </c>
      <c r="F272" s="144" t="s">
        <v>75</v>
      </c>
      <c r="G272" s="147">
        <f t="shared" si="4"/>
        <v>20.983987603305785</v>
      </c>
    </row>
    <row r="273" spans="1:7" ht="12.75">
      <c r="A273" s="139" t="s">
        <v>95</v>
      </c>
      <c r="B273" s="144">
        <v>180</v>
      </c>
      <c r="C273" s="144">
        <v>80</v>
      </c>
      <c r="D273" s="145" t="s">
        <v>70</v>
      </c>
      <c r="E273" s="145" t="s">
        <v>70</v>
      </c>
      <c r="F273" s="144" t="s">
        <v>75</v>
      </c>
      <c r="G273" s="147">
        <f t="shared" si="4"/>
        <v>24.691358024691358</v>
      </c>
    </row>
    <row r="274" spans="1:7" ht="12.75">
      <c r="A274" s="139" t="s">
        <v>95</v>
      </c>
      <c r="B274" s="144">
        <v>187</v>
      </c>
      <c r="C274" s="144">
        <v>74</v>
      </c>
      <c r="D274" s="145" t="s">
        <v>70</v>
      </c>
      <c r="E274" s="145" t="s">
        <v>76</v>
      </c>
      <c r="F274" s="144" t="s">
        <v>75</v>
      </c>
      <c r="G274" s="147">
        <f t="shared" si="4"/>
        <v>21.161600274528865</v>
      </c>
    </row>
    <row r="275" spans="1:7" ht="12.75">
      <c r="A275" s="139" t="s">
        <v>96</v>
      </c>
      <c r="B275" s="144">
        <v>151</v>
      </c>
      <c r="C275" s="144">
        <v>45</v>
      </c>
      <c r="D275" s="146" t="s">
        <v>70</v>
      </c>
      <c r="E275" s="146" t="s">
        <v>70</v>
      </c>
      <c r="F275" s="144" t="s">
        <v>71</v>
      </c>
      <c r="G275" s="147">
        <f t="shared" si="4"/>
        <v>19.735976492259113</v>
      </c>
    </row>
    <row r="276" spans="1:7" ht="12.75">
      <c r="A276" s="139" t="s">
        <v>96</v>
      </c>
      <c r="B276" s="144">
        <v>160</v>
      </c>
      <c r="C276" s="144">
        <v>51</v>
      </c>
      <c r="D276" s="146" t="s">
        <v>72</v>
      </c>
      <c r="E276" s="146" t="s">
        <v>70</v>
      </c>
      <c r="F276" s="144" t="s">
        <v>71</v>
      </c>
      <c r="G276" s="147">
        <f t="shared" si="4"/>
        <v>19.921874999999996</v>
      </c>
    </row>
    <row r="277" spans="1:7" ht="12.75">
      <c r="A277" s="139" t="s">
        <v>96</v>
      </c>
      <c r="B277" s="144">
        <v>160</v>
      </c>
      <c r="C277" s="144">
        <v>50</v>
      </c>
      <c r="D277" s="146" t="s">
        <v>70</v>
      </c>
      <c r="E277" s="146" t="s">
        <v>76</v>
      </c>
      <c r="F277" s="144" t="s">
        <v>71</v>
      </c>
      <c r="G277" s="147">
        <f t="shared" si="4"/>
        <v>19.531249999999996</v>
      </c>
    </row>
    <row r="278" spans="1:7" ht="12.75">
      <c r="A278" s="139" t="s">
        <v>96</v>
      </c>
      <c r="B278" s="144">
        <v>163</v>
      </c>
      <c r="C278" s="144">
        <v>58</v>
      </c>
      <c r="D278" s="146" t="s">
        <v>70</v>
      </c>
      <c r="E278" s="146" t="s">
        <v>70</v>
      </c>
      <c r="F278" s="144" t="s">
        <v>71</v>
      </c>
      <c r="G278" s="147">
        <f t="shared" si="4"/>
        <v>21.829952199932254</v>
      </c>
    </row>
    <row r="279" spans="1:7" ht="12.75">
      <c r="A279" s="139" t="s">
        <v>96</v>
      </c>
      <c r="B279" s="144">
        <v>163</v>
      </c>
      <c r="C279" s="144">
        <v>56</v>
      </c>
      <c r="D279" s="146" t="s">
        <v>70</v>
      </c>
      <c r="E279" s="146" t="s">
        <v>70</v>
      </c>
      <c r="F279" s="144" t="s">
        <v>71</v>
      </c>
      <c r="G279" s="147">
        <f t="shared" si="4"/>
        <v>21.077195227520797</v>
      </c>
    </row>
    <row r="280" spans="1:7" ht="12.75">
      <c r="A280" s="139" t="s">
        <v>96</v>
      </c>
      <c r="B280" s="144">
        <v>163</v>
      </c>
      <c r="C280" s="144">
        <v>56</v>
      </c>
      <c r="D280" s="146" t="s">
        <v>70</v>
      </c>
      <c r="E280" s="146" t="s">
        <v>70</v>
      </c>
      <c r="F280" s="144" t="s">
        <v>71</v>
      </c>
      <c r="G280" s="147">
        <f t="shared" si="4"/>
        <v>21.077195227520797</v>
      </c>
    </row>
    <row r="281" spans="1:7" ht="12.75">
      <c r="A281" s="139" t="s">
        <v>96</v>
      </c>
      <c r="B281" s="144">
        <v>163</v>
      </c>
      <c r="C281" s="144">
        <v>50</v>
      </c>
      <c r="D281" s="146" t="s">
        <v>72</v>
      </c>
      <c r="E281" s="146" t="s">
        <v>70</v>
      </c>
      <c r="F281" s="144" t="s">
        <v>71</v>
      </c>
      <c r="G281" s="147">
        <f t="shared" si="4"/>
        <v>18.818924310286427</v>
      </c>
    </row>
    <row r="282" spans="1:7" ht="12.75">
      <c r="A282" s="139" t="s">
        <v>96</v>
      </c>
      <c r="B282" s="144">
        <v>163</v>
      </c>
      <c r="C282" s="144">
        <v>58</v>
      </c>
      <c r="D282" s="146" t="s">
        <v>74</v>
      </c>
      <c r="E282" s="146" t="s">
        <v>73</v>
      </c>
      <c r="F282" s="144" t="s">
        <v>71</v>
      </c>
      <c r="G282" s="147">
        <f t="shared" si="4"/>
        <v>21.829952199932254</v>
      </c>
    </row>
    <row r="283" spans="1:7" ht="12.75">
      <c r="A283" s="139" t="s">
        <v>96</v>
      </c>
      <c r="B283" s="144">
        <v>166</v>
      </c>
      <c r="C283" s="144">
        <v>56</v>
      </c>
      <c r="D283" s="146" t="s">
        <v>70</v>
      </c>
      <c r="E283" s="146" t="s">
        <v>73</v>
      </c>
      <c r="F283" s="144" t="s">
        <v>71</v>
      </c>
      <c r="G283" s="147">
        <f t="shared" si="4"/>
        <v>20.322252866889244</v>
      </c>
    </row>
    <row r="284" spans="1:7" ht="12.75">
      <c r="A284" s="139" t="s">
        <v>96</v>
      </c>
      <c r="B284" s="144">
        <v>166</v>
      </c>
      <c r="C284" s="144">
        <v>61</v>
      </c>
      <c r="D284" s="146" t="s">
        <v>70</v>
      </c>
      <c r="E284" s="146" t="s">
        <v>70</v>
      </c>
      <c r="F284" s="144" t="s">
        <v>75</v>
      </c>
      <c r="G284" s="147">
        <f t="shared" si="4"/>
        <v>22.136739730004358</v>
      </c>
    </row>
    <row r="285" spans="1:7" ht="12.75">
      <c r="A285" s="139" t="s">
        <v>96</v>
      </c>
      <c r="B285" s="144">
        <v>167</v>
      </c>
      <c r="C285" s="144">
        <v>68</v>
      </c>
      <c r="D285" s="146" t="s">
        <v>74</v>
      </c>
      <c r="E285" s="146" t="s">
        <v>70</v>
      </c>
      <c r="F285" s="144" t="s">
        <v>71</v>
      </c>
      <c r="G285" s="147">
        <f t="shared" si="4"/>
        <v>24.38237297859371</v>
      </c>
    </row>
    <row r="286" spans="1:7" ht="12.75">
      <c r="A286" s="139" t="s">
        <v>96</v>
      </c>
      <c r="B286" s="144">
        <v>167</v>
      </c>
      <c r="C286" s="144">
        <v>50</v>
      </c>
      <c r="D286" s="146" t="s">
        <v>74</v>
      </c>
      <c r="E286" s="146" t="s">
        <v>70</v>
      </c>
      <c r="F286" s="144" t="s">
        <v>71</v>
      </c>
      <c r="G286" s="147">
        <f t="shared" si="4"/>
        <v>17.92821542543655</v>
      </c>
    </row>
    <row r="287" spans="1:7" ht="12.75">
      <c r="A287" s="139" t="s">
        <v>96</v>
      </c>
      <c r="B287" s="144">
        <v>168</v>
      </c>
      <c r="C287" s="144">
        <v>52</v>
      </c>
      <c r="D287" s="146" t="s">
        <v>72</v>
      </c>
      <c r="E287" s="146" t="s">
        <v>73</v>
      </c>
      <c r="F287" s="144" t="s">
        <v>71</v>
      </c>
      <c r="G287" s="147">
        <f t="shared" si="4"/>
        <v>18.42403628117914</v>
      </c>
    </row>
    <row r="288" spans="1:7" ht="12.75">
      <c r="A288" s="139" t="s">
        <v>96</v>
      </c>
      <c r="B288" s="144">
        <v>168</v>
      </c>
      <c r="C288" s="144">
        <v>55</v>
      </c>
      <c r="D288" s="146" t="s">
        <v>72</v>
      </c>
      <c r="E288" s="146" t="s">
        <v>70</v>
      </c>
      <c r="F288" s="144" t="s">
        <v>71</v>
      </c>
      <c r="G288" s="147">
        <f t="shared" si="4"/>
        <v>19.48696145124717</v>
      </c>
    </row>
    <row r="289" spans="1:7" ht="12.75">
      <c r="A289" s="139" t="s">
        <v>96</v>
      </c>
      <c r="B289" s="144">
        <v>168</v>
      </c>
      <c r="C289" s="144">
        <v>60</v>
      </c>
      <c r="D289" s="146" t="s">
        <v>70</v>
      </c>
      <c r="E289" s="146" t="s">
        <v>77</v>
      </c>
      <c r="F289" s="144" t="s">
        <v>71</v>
      </c>
      <c r="G289" s="147">
        <f t="shared" si="4"/>
        <v>21.258503401360546</v>
      </c>
    </row>
    <row r="290" spans="1:7" ht="12.75">
      <c r="A290" s="139" t="s">
        <v>96</v>
      </c>
      <c r="B290" s="144">
        <v>168</v>
      </c>
      <c r="C290" s="144">
        <v>72</v>
      </c>
      <c r="D290" s="146" t="s">
        <v>70</v>
      </c>
      <c r="E290" s="146" t="s">
        <v>70</v>
      </c>
      <c r="F290" s="144" t="s">
        <v>75</v>
      </c>
      <c r="G290" s="147">
        <f t="shared" si="4"/>
        <v>25.510204081632658</v>
      </c>
    </row>
    <row r="291" spans="1:7" ht="12.75">
      <c r="A291" s="139" t="s">
        <v>96</v>
      </c>
      <c r="B291" s="144">
        <v>170</v>
      </c>
      <c r="C291" s="144">
        <v>63</v>
      </c>
      <c r="D291" s="146" t="s">
        <v>72</v>
      </c>
      <c r="E291" s="146" t="s">
        <v>73</v>
      </c>
      <c r="F291" s="144" t="s">
        <v>71</v>
      </c>
      <c r="G291" s="147">
        <f t="shared" si="4"/>
        <v>21.79930795847751</v>
      </c>
    </row>
    <row r="292" spans="1:7" ht="12.75">
      <c r="A292" s="139" t="s">
        <v>96</v>
      </c>
      <c r="B292" s="144">
        <v>170</v>
      </c>
      <c r="C292" s="144">
        <v>68</v>
      </c>
      <c r="D292" s="146" t="s">
        <v>72</v>
      </c>
      <c r="E292" s="146" t="s">
        <v>77</v>
      </c>
      <c r="F292" s="144" t="s">
        <v>71</v>
      </c>
      <c r="G292" s="147">
        <f t="shared" si="4"/>
        <v>23.529411764705884</v>
      </c>
    </row>
    <row r="293" spans="1:7" ht="12.75">
      <c r="A293" s="139" t="s">
        <v>96</v>
      </c>
      <c r="B293" s="144">
        <v>170</v>
      </c>
      <c r="C293" s="144">
        <v>65</v>
      </c>
      <c r="D293" s="146" t="s">
        <v>70</v>
      </c>
      <c r="E293" s="146" t="s">
        <v>70</v>
      </c>
      <c r="F293" s="144" t="s">
        <v>75</v>
      </c>
      <c r="G293" s="147">
        <f t="shared" si="4"/>
        <v>22.49134948096886</v>
      </c>
    </row>
    <row r="294" spans="1:7" ht="12.75">
      <c r="A294" s="139" t="s">
        <v>96</v>
      </c>
      <c r="B294" s="144">
        <v>170</v>
      </c>
      <c r="C294" s="144">
        <v>65</v>
      </c>
      <c r="D294" s="146" t="s">
        <v>70</v>
      </c>
      <c r="E294" s="146" t="s">
        <v>76</v>
      </c>
      <c r="F294" s="144" t="s">
        <v>75</v>
      </c>
      <c r="G294" s="147">
        <f t="shared" si="4"/>
        <v>22.49134948096886</v>
      </c>
    </row>
    <row r="295" spans="1:7" ht="12.75">
      <c r="A295" s="139" t="s">
        <v>96</v>
      </c>
      <c r="B295" s="144">
        <v>170</v>
      </c>
      <c r="C295" s="144">
        <v>53</v>
      </c>
      <c r="D295" s="146" t="s">
        <v>72</v>
      </c>
      <c r="E295" s="146" t="s">
        <v>73</v>
      </c>
      <c r="F295" s="144" t="s">
        <v>71</v>
      </c>
      <c r="G295" s="147">
        <f t="shared" si="4"/>
        <v>18.339100346020764</v>
      </c>
    </row>
    <row r="296" spans="1:7" ht="12.75">
      <c r="A296" s="139" t="s">
        <v>96</v>
      </c>
      <c r="B296" s="144">
        <v>170</v>
      </c>
      <c r="C296" s="144">
        <v>58</v>
      </c>
      <c r="D296" s="146" t="s">
        <v>70</v>
      </c>
      <c r="E296" s="146" t="s">
        <v>70</v>
      </c>
      <c r="F296" s="144" t="s">
        <v>71</v>
      </c>
      <c r="G296" s="147">
        <f t="shared" si="4"/>
        <v>20.06920415224914</v>
      </c>
    </row>
    <row r="297" spans="1:7" ht="12.75">
      <c r="A297" s="139" t="s">
        <v>96</v>
      </c>
      <c r="B297" s="144">
        <v>171</v>
      </c>
      <c r="C297" s="144">
        <v>56</v>
      </c>
      <c r="D297" s="146" t="s">
        <v>74</v>
      </c>
      <c r="E297" s="146" t="s">
        <v>70</v>
      </c>
      <c r="F297" s="144" t="s">
        <v>71</v>
      </c>
      <c r="G297" s="147">
        <f t="shared" si="4"/>
        <v>19.15119181970521</v>
      </c>
    </row>
    <row r="298" spans="1:7" ht="12.75">
      <c r="A298" s="139" t="s">
        <v>96</v>
      </c>
      <c r="B298" s="144">
        <v>172</v>
      </c>
      <c r="C298" s="144">
        <v>70</v>
      </c>
      <c r="D298" s="146" t="s">
        <v>70</v>
      </c>
      <c r="E298" s="146" t="s">
        <v>70</v>
      </c>
      <c r="F298" s="144" t="s">
        <v>75</v>
      </c>
      <c r="G298" s="147">
        <f t="shared" si="4"/>
        <v>23.661438615467823</v>
      </c>
    </row>
    <row r="299" spans="1:7" ht="12.75">
      <c r="A299" s="139" t="s">
        <v>96</v>
      </c>
      <c r="B299" s="144">
        <v>172</v>
      </c>
      <c r="C299" s="144">
        <v>70</v>
      </c>
      <c r="D299" s="146" t="s">
        <v>74</v>
      </c>
      <c r="E299" s="146" t="s">
        <v>70</v>
      </c>
      <c r="F299" s="144" t="s">
        <v>75</v>
      </c>
      <c r="G299" s="147">
        <f t="shared" si="4"/>
        <v>23.661438615467823</v>
      </c>
    </row>
    <row r="300" spans="1:7" ht="12.75">
      <c r="A300" s="139" t="s">
        <v>96</v>
      </c>
      <c r="B300" s="144">
        <v>173</v>
      </c>
      <c r="C300" s="144">
        <v>70</v>
      </c>
      <c r="D300" s="146" t="s">
        <v>70</v>
      </c>
      <c r="E300" s="146" t="s">
        <v>76</v>
      </c>
      <c r="F300" s="144" t="s">
        <v>71</v>
      </c>
      <c r="G300" s="147">
        <f t="shared" si="4"/>
        <v>23.38868655818771</v>
      </c>
    </row>
    <row r="301" spans="1:7" ht="12.75">
      <c r="A301" s="139" t="s">
        <v>96</v>
      </c>
      <c r="B301" s="144">
        <v>174</v>
      </c>
      <c r="C301" s="144">
        <v>60</v>
      </c>
      <c r="D301" s="146" t="s">
        <v>72</v>
      </c>
      <c r="E301" s="146" t="s">
        <v>73</v>
      </c>
      <c r="F301" s="144" t="s">
        <v>71</v>
      </c>
      <c r="G301" s="147">
        <f t="shared" si="4"/>
        <v>19.817677368212443</v>
      </c>
    </row>
    <row r="302" spans="1:7" ht="12.75">
      <c r="A302" s="139" t="s">
        <v>96</v>
      </c>
      <c r="B302" s="144">
        <v>174</v>
      </c>
      <c r="C302" s="144">
        <v>62</v>
      </c>
      <c r="D302" s="146" t="s">
        <v>74</v>
      </c>
      <c r="E302" s="146" t="s">
        <v>76</v>
      </c>
      <c r="F302" s="144" t="s">
        <v>75</v>
      </c>
      <c r="G302" s="147">
        <f t="shared" si="4"/>
        <v>20.478266613819528</v>
      </c>
    </row>
    <row r="303" spans="1:7" ht="12.75">
      <c r="A303" s="139" t="s">
        <v>96</v>
      </c>
      <c r="B303" s="144">
        <v>175</v>
      </c>
      <c r="C303" s="144">
        <v>80</v>
      </c>
      <c r="D303" s="146" t="s">
        <v>70</v>
      </c>
      <c r="E303" s="146" t="s">
        <v>70</v>
      </c>
      <c r="F303" s="144" t="s">
        <v>71</v>
      </c>
      <c r="G303" s="147">
        <f t="shared" si="4"/>
        <v>26.122448979591837</v>
      </c>
    </row>
    <row r="304" spans="1:7" ht="12.75">
      <c r="A304" s="139" t="s">
        <v>96</v>
      </c>
      <c r="B304" s="144">
        <v>175</v>
      </c>
      <c r="C304" s="144">
        <v>73</v>
      </c>
      <c r="D304" s="146" t="s">
        <v>72</v>
      </c>
      <c r="E304" s="146" t="s">
        <v>73</v>
      </c>
      <c r="F304" s="144" t="s">
        <v>75</v>
      </c>
      <c r="G304" s="147">
        <f t="shared" si="4"/>
        <v>23.836734693877553</v>
      </c>
    </row>
    <row r="305" spans="1:7" ht="12.75">
      <c r="A305" s="139" t="s">
        <v>96</v>
      </c>
      <c r="B305" s="144">
        <v>175</v>
      </c>
      <c r="C305" s="144">
        <v>57</v>
      </c>
      <c r="D305" s="146" t="s">
        <v>72</v>
      </c>
      <c r="E305" s="146" t="s">
        <v>73</v>
      </c>
      <c r="F305" s="144" t="s">
        <v>71</v>
      </c>
      <c r="G305" s="147">
        <f t="shared" si="4"/>
        <v>18.612244897959183</v>
      </c>
    </row>
    <row r="306" spans="1:7" ht="12.75">
      <c r="A306" s="139" t="s">
        <v>96</v>
      </c>
      <c r="B306" s="144">
        <v>175</v>
      </c>
      <c r="C306" s="144">
        <v>73</v>
      </c>
      <c r="D306" s="146" t="s">
        <v>72</v>
      </c>
      <c r="E306" s="146" t="s">
        <v>73</v>
      </c>
      <c r="F306" s="144" t="s">
        <v>75</v>
      </c>
      <c r="G306" s="147">
        <f t="shared" si="4"/>
        <v>23.836734693877553</v>
      </c>
    </row>
    <row r="307" spans="1:7" ht="12.75">
      <c r="A307" s="139" t="s">
        <v>96</v>
      </c>
      <c r="B307" s="144">
        <v>176</v>
      </c>
      <c r="C307" s="144">
        <v>75</v>
      </c>
      <c r="D307" s="146" t="s">
        <v>70</v>
      </c>
      <c r="E307" s="146" t="s">
        <v>70</v>
      </c>
      <c r="F307" s="144" t="s">
        <v>71</v>
      </c>
      <c r="G307" s="147">
        <f t="shared" si="4"/>
        <v>24.212293388429753</v>
      </c>
    </row>
    <row r="308" spans="1:7" ht="12.75">
      <c r="A308" s="139" t="s">
        <v>96</v>
      </c>
      <c r="B308" s="144">
        <v>176</v>
      </c>
      <c r="C308" s="144">
        <v>64</v>
      </c>
      <c r="D308" s="146" t="s">
        <v>74</v>
      </c>
      <c r="E308" s="146" t="s">
        <v>73</v>
      </c>
      <c r="F308" s="144" t="s">
        <v>75</v>
      </c>
      <c r="G308" s="147">
        <f t="shared" si="4"/>
        <v>20.66115702479339</v>
      </c>
    </row>
    <row r="309" spans="1:7" ht="12.75">
      <c r="A309" s="139" t="s">
        <v>96</v>
      </c>
      <c r="B309" s="144">
        <v>176</v>
      </c>
      <c r="C309" s="144">
        <v>63</v>
      </c>
      <c r="D309" s="146" t="s">
        <v>70</v>
      </c>
      <c r="E309" s="146" t="s">
        <v>70</v>
      </c>
      <c r="F309" s="144" t="s">
        <v>75</v>
      </c>
      <c r="G309" s="147">
        <f t="shared" si="4"/>
        <v>20.33832644628099</v>
      </c>
    </row>
    <row r="310" spans="1:7" ht="12.75">
      <c r="A310" s="139" t="s">
        <v>96</v>
      </c>
      <c r="B310" s="144">
        <v>177</v>
      </c>
      <c r="C310" s="144">
        <v>75</v>
      </c>
      <c r="D310" s="146" t="s">
        <v>70</v>
      </c>
      <c r="E310" s="146" t="s">
        <v>73</v>
      </c>
      <c r="F310" s="144" t="s">
        <v>75</v>
      </c>
      <c r="G310" s="147">
        <f t="shared" si="4"/>
        <v>23.93948099205209</v>
      </c>
    </row>
    <row r="311" spans="1:7" ht="12.75">
      <c r="A311" s="139" t="s">
        <v>96</v>
      </c>
      <c r="B311" s="144">
        <v>177</v>
      </c>
      <c r="C311" s="144">
        <v>68</v>
      </c>
      <c r="D311" s="146" t="s">
        <v>70</v>
      </c>
      <c r="E311" s="146" t="s">
        <v>76</v>
      </c>
      <c r="F311" s="144" t="s">
        <v>75</v>
      </c>
      <c r="G311" s="147">
        <f t="shared" si="4"/>
        <v>21.705129432793896</v>
      </c>
    </row>
    <row r="312" spans="1:7" ht="12.75">
      <c r="A312" s="139" t="s">
        <v>96</v>
      </c>
      <c r="B312" s="144">
        <v>177</v>
      </c>
      <c r="C312" s="144">
        <v>68</v>
      </c>
      <c r="D312" s="146" t="s">
        <v>72</v>
      </c>
      <c r="E312" s="146" t="s">
        <v>70</v>
      </c>
      <c r="F312" s="144" t="s">
        <v>75</v>
      </c>
      <c r="G312" s="147">
        <f t="shared" si="4"/>
        <v>21.705129432793896</v>
      </c>
    </row>
    <row r="313" spans="1:7" ht="12.75">
      <c r="A313" s="139" t="s">
        <v>96</v>
      </c>
      <c r="B313" s="144">
        <v>178</v>
      </c>
      <c r="C313" s="144">
        <v>69</v>
      </c>
      <c r="D313" s="146" t="s">
        <v>72</v>
      </c>
      <c r="E313" s="146" t="s">
        <v>70</v>
      </c>
      <c r="F313" s="144" t="s">
        <v>75</v>
      </c>
      <c r="G313" s="147">
        <f t="shared" si="4"/>
        <v>21.777553339224845</v>
      </c>
    </row>
    <row r="314" spans="1:7" ht="12.75">
      <c r="A314" s="139" t="s">
        <v>96</v>
      </c>
      <c r="B314" s="144">
        <v>178</v>
      </c>
      <c r="C314" s="144">
        <v>70</v>
      </c>
      <c r="D314" s="146" t="s">
        <v>72</v>
      </c>
      <c r="E314" s="146" t="s">
        <v>70</v>
      </c>
      <c r="F314" s="144" t="s">
        <v>75</v>
      </c>
      <c r="G314" s="147">
        <f t="shared" si="4"/>
        <v>22.093170054286073</v>
      </c>
    </row>
    <row r="315" spans="1:7" ht="12.75">
      <c r="A315" s="139" t="s">
        <v>96</v>
      </c>
      <c r="B315" s="144">
        <v>178</v>
      </c>
      <c r="C315" s="144">
        <v>71</v>
      </c>
      <c r="D315" s="146" t="s">
        <v>70</v>
      </c>
      <c r="E315" s="146" t="s">
        <v>73</v>
      </c>
      <c r="F315" s="144" t="s">
        <v>75</v>
      </c>
      <c r="G315" s="147">
        <f t="shared" si="4"/>
        <v>22.408786769347305</v>
      </c>
    </row>
    <row r="316" spans="1:7" ht="12.75">
      <c r="A316" s="139" t="s">
        <v>96</v>
      </c>
      <c r="B316" s="144">
        <v>178</v>
      </c>
      <c r="C316" s="144">
        <v>70</v>
      </c>
      <c r="D316" s="146" t="s">
        <v>74</v>
      </c>
      <c r="E316" s="146" t="s">
        <v>70</v>
      </c>
      <c r="F316" s="144" t="s">
        <v>75</v>
      </c>
      <c r="G316" s="147">
        <f t="shared" si="4"/>
        <v>22.093170054286073</v>
      </c>
    </row>
    <row r="317" spans="1:7" ht="12.75">
      <c r="A317" s="139" t="s">
        <v>96</v>
      </c>
      <c r="B317" s="144">
        <v>178</v>
      </c>
      <c r="C317" s="144">
        <v>72</v>
      </c>
      <c r="D317" s="146" t="s">
        <v>74</v>
      </c>
      <c r="E317" s="146" t="s">
        <v>70</v>
      </c>
      <c r="F317" s="144" t="s">
        <v>75</v>
      </c>
      <c r="G317" s="147">
        <f t="shared" si="4"/>
        <v>22.724403484408533</v>
      </c>
    </row>
    <row r="318" spans="1:7" ht="12.75">
      <c r="A318" s="139" t="s">
        <v>96</v>
      </c>
      <c r="B318" s="144">
        <v>180</v>
      </c>
      <c r="C318" s="144">
        <v>72</v>
      </c>
      <c r="D318" s="146" t="s">
        <v>72</v>
      </c>
      <c r="E318" s="146" t="s">
        <v>76</v>
      </c>
      <c r="F318" s="144" t="s">
        <v>75</v>
      </c>
      <c r="G318" s="147">
        <f t="shared" si="4"/>
        <v>22.22222222222222</v>
      </c>
    </row>
    <row r="319" spans="1:7" ht="12.75">
      <c r="A319" s="139" t="s">
        <v>96</v>
      </c>
      <c r="B319" s="144">
        <v>180</v>
      </c>
      <c r="C319" s="144">
        <v>58</v>
      </c>
      <c r="D319" s="146" t="s">
        <v>70</v>
      </c>
      <c r="E319" s="146" t="s">
        <v>76</v>
      </c>
      <c r="F319" s="144" t="s">
        <v>75</v>
      </c>
      <c r="G319" s="147">
        <f t="shared" si="4"/>
        <v>17.901234567901234</v>
      </c>
    </row>
    <row r="320" spans="1:7" ht="12.75">
      <c r="A320" s="139" t="s">
        <v>96</v>
      </c>
      <c r="B320" s="144">
        <v>180</v>
      </c>
      <c r="C320" s="144">
        <v>73</v>
      </c>
      <c r="D320" s="146" t="s">
        <v>72</v>
      </c>
      <c r="E320" s="146" t="s">
        <v>73</v>
      </c>
      <c r="F320" s="144" t="s">
        <v>75</v>
      </c>
      <c r="G320" s="147">
        <f t="shared" si="4"/>
        <v>22.530864197530864</v>
      </c>
    </row>
    <row r="321" spans="1:7" ht="12.75">
      <c r="A321" s="139" t="s">
        <v>96</v>
      </c>
      <c r="B321" s="144">
        <v>180</v>
      </c>
      <c r="C321" s="144">
        <v>64</v>
      </c>
      <c r="D321" s="146" t="s">
        <v>72</v>
      </c>
      <c r="E321" s="146" t="s">
        <v>70</v>
      </c>
      <c r="F321" s="144" t="s">
        <v>75</v>
      </c>
      <c r="G321" s="147">
        <f t="shared" si="4"/>
        <v>19.753086419753085</v>
      </c>
    </row>
    <row r="322" spans="1:7" ht="12.75">
      <c r="A322" s="139" t="s">
        <v>96</v>
      </c>
      <c r="B322" s="144">
        <v>181</v>
      </c>
      <c r="C322" s="144">
        <v>75</v>
      </c>
      <c r="D322" s="146" t="s">
        <v>72</v>
      </c>
      <c r="E322" s="146" t="s">
        <v>70</v>
      </c>
      <c r="F322" s="144" t="s">
        <v>75</v>
      </c>
      <c r="G322" s="147">
        <f aca="true" t="shared" si="5" ref="G322:G385">Gewicht/(Grösse/100)^2</f>
        <v>22.89307408198773</v>
      </c>
    </row>
    <row r="323" spans="1:7" ht="12.75">
      <c r="A323" s="139" t="s">
        <v>96</v>
      </c>
      <c r="B323" s="144">
        <v>181</v>
      </c>
      <c r="C323" s="144">
        <v>66</v>
      </c>
      <c r="D323" s="146" t="s">
        <v>72</v>
      </c>
      <c r="E323" s="146" t="s">
        <v>70</v>
      </c>
      <c r="F323" s="144" t="s">
        <v>75</v>
      </c>
      <c r="G323" s="147">
        <f t="shared" si="5"/>
        <v>20.1459051921492</v>
      </c>
    </row>
    <row r="324" spans="1:7" ht="12.75">
      <c r="A324" s="139" t="s">
        <v>96</v>
      </c>
      <c r="B324" s="144">
        <v>182</v>
      </c>
      <c r="C324" s="144">
        <v>75</v>
      </c>
      <c r="D324" s="146" t="s">
        <v>70</v>
      </c>
      <c r="E324" s="146" t="s">
        <v>70</v>
      </c>
      <c r="F324" s="144" t="s">
        <v>75</v>
      </c>
      <c r="G324" s="147">
        <f t="shared" si="5"/>
        <v>22.6421929718633</v>
      </c>
    </row>
    <row r="325" spans="1:7" ht="12.75">
      <c r="A325" s="139" t="s">
        <v>96</v>
      </c>
      <c r="B325" s="144">
        <v>182</v>
      </c>
      <c r="C325" s="144">
        <v>75</v>
      </c>
      <c r="D325" s="146" t="s">
        <v>74</v>
      </c>
      <c r="E325" s="146" t="s">
        <v>70</v>
      </c>
      <c r="F325" s="144" t="s">
        <v>75</v>
      </c>
      <c r="G325" s="147">
        <f t="shared" si="5"/>
        <v>22.6421929718633</v>
      </c>
    </row>
    <row r="326" spans="1:7" ht="12.75">
      <c r="A326" s="139" t="s">
        <v>96</v>
      </c>
      <c r="B326" s="144">
        <v>182</v>
      </c>
      <c r="C326" s="144">
        <v>75</v>
      </c>
      <c r="D326" s="146" t="s">
        <v>70</v>
      </c>
      <c r="E326" s="146" t="s">
        <v>70</v>
      </c>
      <c r="F326" s="144" t="s">
        <v>75</v>
      </c>
      <c r="G326" s="147">
        <f t="shared" si="5"/>
        <v>22.6421929718633</v>
      </c>
    </row>
    <row r="327" spans="1:7" ht="12.75">
      <c r="A327" s="139" t="s">
        <v>96</v>
      </c>
      <c r="B327" s="144">
        <v>183</v>
      </c>
      <c r="C327" s="144">
        <v>104</v>
      </c>
      <c r="D327" s="146" t="s">
        <v>72</v>
      </c>
      <c r="E327" s="146" t="s">
        <v>73</v>
      </c>
      <c r="F327" s="144" t="s">
        <v>75</v>
      </c>
      <c r="G327" s="147">
        <f t="shared" si="5"/>
        <v>31.05497327480665</v>
      </c>
    </row>
    <row r="328" spans="1:7" ht="12.75">
      <c r="A328" s="139" t="s">
        <v>96</v>
      </c>
      <c r="B328" s="144">
        <v>184</v>
      </c>
      <c r="C328" s="144">
        <v>80</v>
      </c>
      <c r="D328" s="146" t="s">
        <v>74</v>
      </c>
      <c r="E328" s="146" t="s">
        <v>76</v>
      </c>
      <c r="F328" s="144" t="s">
        <v>75</v>
      </c>
      <c r="G328" s="147">
        <f t="shared" si="5"/>
        <v>23.629489603024574</v>
      </c>
    </row>
    <row r="329" spans="1:7" ht="12.75">
      <c r="A329" s="139" t="s">
        <v>96</v>
      </c>
      <c r="B329" s="144">
        <v>186</v>
      </c>
      <c r="C329" s="144">
        <v>71</v>
      </c>
      <c r="D329" s="146" t="s">
        <v>70</v>
      </c>
      <c r="E329" s="146" t="s">
        <v>70</v>
      </c>
      <c r="F329" s="144" t="s">
        <v>75</v>
      </c>
      <c r="G329" s="147">
        <f t="shared" si="5"/>
        <v>20.522603769221874</v>
      </c>
    </row>
    <row r="330" spans="1:7" ht="12.75">
      <c r="A330" s="139" t="s">
        <v>96</v>
      </c>
      <c r="B330" s="144">
        <v>186</v>
      </c>
      <c r="C330" s="144">
        <v>70</v>
      </c>
      <c r="D330" s="146" t="s">
        <v>70</v>
      </c>
      <c r="E330" s="146" t="s">
        <v>70</v>
      </c>
      <c r="F330" s="144" t="s">
        <v>75</v>
      </c>
      <c r="G330" s="147">
        <f t="shared" si="5"/>
        <v>20.23355301190889</v>
      </c>
    </row>
    <row r="331" spans="1:7" ht="12.75">
      <c r="A331" s="139" t="s">
        <v>96</v>
      </c>
      <c r="B331" s="144">
        <v>186</v>
      </c>
      <c r="C331" s="144">
        <v>74</v>
      </c>
      <c r="D331" s="146" t="s">
        <v>72</v>
      </c>
      <c r="E331" s="146" t="s">
        <v>70</v>
      </c>
      <c r="F331" s="144" t="s">
        <v>75</v>
      </c>
      <c r="G331" s="147">
        <f t="shared" si="5"/>
        <v>21.389756041160826</v>
      </c>
    </row>
    <row r="332" spans="1:7" ht="12.75">
      <c r="A332" s="139" t="s">
        <v>96</v>
      </c>
      <c r="B332" s="144">
        <v>189</v>
      </c>
      <c r="C332" s="144">
        <v>100</v>
      </c>
      <c r="D332" s="146" t="s">
        <v>74</v>
      </c>
      <c r="E332" s="146" t="s">
        <v>70</v>
      </c>
      <c r="F332" s="144" t="s">
        <v>75</v>
      </c>
      <c r="G332" s="147">
        <f t="shared" si="5"/>
        <v>27.994736989445986</v>
      </c>
    </row>
    <row r="333" spans="1:7" ht="12.75">
      <c r="A333" s="139" t="s">
        <v>96</v>
      </c>
      <c r="B333" s="144">
        <v>189</v>
      </c>
      <c r="C333" s="144">
        <v>80</v>
      </c>
      <c r="D333" s="146" t="s">
        <v>72</v>
      </c>
      <c r="E333" s="146" t="s">
        <v>77</v>
      </c>
      <c r="F333" s="144" t="s">
        <v>75</v>
      </c>
      <c r="G333" s="147">
        <f t="shared" si="5"/>
        <v>22.395789591556788</v>
      </c>
    </row>
    <row r="334" spans="1:7" ht="12.75">
      <c r="A334" s="139" t="s">
        <v>96</v>
      </c>
      <c r="B334" s="144">
        <v>194</v>
      </c>
      <c r="C334" s="144">
        <v>77</v>
      </c>
      <c r="D334" s="146" t="s">
        <v>70</v>
      </c>
      <c r="E334" s="146" t="s">
        <v>73</v>
      </c>
      <c r="F334" s="144" t="s">
        <v>75</v>
      </c>
      <c r="G334" s="147">
        <f t="shared" si="5"/>
        <v>20.45913487086832</v>
      </c>
    </row>
    <row r="335" spans="1:7" ht="12.75">
      <c r="A335" s="139" t="s">
        <v>97</v>
      </c>
      <c r="B335" s="140">
        <v>163</v>
      </c>
      <c r="C335" s="140">
        <v>52</v>
      </c>
      <c r="D335" s="141" t="s">
        <v>70</v>
      </c>
      <c r="E335" s="141" t="s">
        <v>70</v>
      </c>
      <c r="F335" s="140" t="s">
        <v>71</v>
      </c>
      <c r="G335" s="147">
        <f t="shared" si="5"/>
        <v>19.57168128269788</v>
      </c>
    </row>
    <row r="336" spans="1:7" ht="12.75">
      <c r="A336" s="139" t="s">
        <v>97</v>
      </c>
      <c r="B336" s="140">
        <v>174</v>
      </c>
      <c r="C336" s="140">
        <v>78</v>
      </c>
      <c r="D336" s="141" t="s">
        <v>72</v>
      </c>
      <c r="E336" s="141" t="s">
        <v>70</v>
      </c>
      <c r="F336" s="140" t="s">
        <v>71</v>
      </c>
      <c r="G336" s="147">
        <f t="shared" si="5"/>
        <v>25.762980578676178</v>
      </c>
    </row>
    <row r="337" spans="1:7" ht="12.75">
      <c r="A337" s="139" t="s">
        <v>97</v>
      </c>
      <c r="B337" s="140">
        <v>184</v>
      </c>
      <c r="C337" s="140">
        <v>85</v>
      </c>
      <c r="D337" s="141" t="s">
        <v>74</v>
      </c>
      <c r="E337" s="141" t="s">
        <v>70</v>
      </c>
      <c r="F337" s="140" t="s">
        <v>75</v>
      </c>
      <c r="G337" s="147">
        <f t="shared" si="5"/>
        <v>25.10633270321361</v>
      </c>
    </row>
    <row r="338" spans="1:7" ht="12.75">
      <c r="A338" s="139" t="s">
        <v>97</v>
      </c>
      <c r="B338" s="140">
        <v>183</v>
      </c>
      <c r="C338" s="140">
        <v>83</v>
      </c>
      <c r="D338" s="141" t="s">
        <v>72</v>
      </c>
      <c r="E338" s="141" t="s">
        <v>70</v>
      </c>
      <c r="F338" s="140" t="s">
        <v>75</v>
      </c>
      <c r="G338" s="147">
        <f t="shared" si="5"/>
        <v>24.78425751739377</v>
      </c>
    </row>
    <row r="339" spans="1:7" ht="12.75">
      <c r="A339" s="139" t="s">
        <v>97</v>
      </c>
      <c r="B339" s="140">
        <v>168</v>
      </c>
      <c r="C339" s="140">
        <v>64</v>
      </c>
      <c r="D339" s="141" t="s">
        <v>70</v>
      </c>
      <c r="E339" s="141" t="s">
        <v>70</v>
      </c>
      <c r="F339" s="140" t="s">
        <v>71</v>
      </c>
      <c r="G339" s="147">
        <f t="shared" si="5"/>
        <v>22.67573696145125</v>
      </c>
    </row>
    <row r="340" spans="1:7" ht="12.75">
      <c r="A340" s="139" t="s">
        <v>97</v>
      </c>
      <c r="B340" s="140">
        <v>164</v>
      </c>
      <c r="C340" s="140">
        <v>52</v>
      </c>
      <c r="D340" s="141" t="s">
        <v>74</v>
      </c>
      <c r="E340" s="141" t="s">
        <v>73</v>
      </c>
      <c r="F340" s="140" t="s">
        <v>71</v>
      </c>
      <c r="G340" s="147">
        <f t="shared" si="5"/>
        <v>19.333729922665082</v>
      </c>
    </row>
    <row r="341" spans="1:7" ht="12.75">
      <c r="A341" s="139" t="s">
        <v>97</v>
      </c>
      <c r="B341" s="140">
        <v>160</v>
      </c>
      <c r="C341" s="140">
        <v>53</v>
      </c>
      <c r="D341" s="141" t="s">
        <v>72</v>
      </c>
      <c r="E341" s="141" t="s">
        <v>73</v>
      </c>
      <c r="F341" s="140" t="s">
        <v>71</v>
      </c>
      <c r="G341" s="147">
        <f t="shared" si="5"/>
        <v>20.703124999999996</v>
      </c>
    </row>
    <row r="342" spans="1:7" ht="12.75">
      <c r="A342" s="139" t="s">
        <v>97</v>
      </c>
      <c r="B342" s="140">
        <v>169</v>
      </c>
      <c r="C342" s="140">
        <v>67</v>
      </c>
      <c r="D342" s="141" t="s">
        <v>70</v>
      </c>
      <c r="E342" s="141" t="s">
        <v>70</v>
      </c>
      <c r="F342" s="140" t="s">
        <v>71</v>
      </c>
      <c r="G342" s="147">
        <f t="shared" si="5"/>
        <v>23.458562375266975</v>
      </c>
    </row>
    <row r="343" spans="1:7" ht="12.75">
      <c r="A343" s="139" t="s">
        <v>97</v>
      </c>
      <c r="B343" s="140">
        <v>175</v>
      </c>
      <c r="C343" s="140">
        <v>73</v>
      </c>
      <c r="D343" s="141" t="s">
        <v>70</v>
      </c>
      <c r="E343" s="141" t="s">
        <v>70</v>
      </c>
      <c r="F343" s="140" t="s">
        <v>75</v>
      </c>
      <c r="G343" s="147">
        <f t="shared" si="5"/>
        <v>23.836734693877553</v>
      </c>
    </row>
    <row r="344" spans="1:7" ht="12.75">
      <c r="A344" s="139" t="s">
        <v>97</v>
      </c>
      <c r="B344" s="140">
        <v>193</v>
      </c>
      <c r="C344" s="140">
        <v>85</v>
      </c>
      <c r="D344" s="141" t="s">
        <v>74</v>
      </c>
      <c r="E344" s="141" t="s">
        <v>70</v>
      </c>
      <c r="F344" s="140" t="s">
        <v>75</v>
      </c>
      <c r="G344" s="147">
        <f t="shared" si="5"/>
        <v>22.819404547773097</v>
      </c>
    </row>
    <row r="345" spans="1:7" ht="12.75">
      <c r="A345" s="139" t="s">
        <v>97</v>
      </c>
      <c r="B345" s="140">
        <v>183</v>
      </c>
      <c r="C345" s="140">
        <v>70</v>
      </c>
      <c r="D345" s="141" t="s">
        <v>72</v>
      </c>
      <c r="E345" s="141" t="s">
        <v>73</v>
      </c>
      <c r="F345" s="140" t="s">
        <v>75</v>
      </c>
      <c r="G345" s="147">
        <f t="shared" si="5"/>
        <v>20.902385858042937</v>
      </c>
    </row>
    <row r="346" spans="1:7" ht="12.75">
      <c r="A346" s="139" t="s">
        <v>97</v>
      </c>
      <c r="B346" s="140">
        <v>191</v>
      </c>
      <c r="C346" s="140">
        <v>82</v>
      </c>
      <c r="D346" s="141" t="s">
        <v>72</v>
      </c>
      <c r="E346" s="141" t="s">
        <v>73</v>
      </c>
      <c r="F346" s="140" t="s">
        <v>75</v>
      </c>
      <c r="G346" s="147">
        <f t="shared" si="5"/>
        <v>22.47745401715962</v>
      </c>
    </row>
    <row r="347" spans="1:7" ht="12.75">
      <c r="A347" s="139" t="s">
        <v>97</v>
      </c>
      <c r="B347" s="140">
        <v>175</v>
      </c>
      <c r="C347" s="140">
        <v>75</v>
      </c>
      <c r="D347" s="141" t="s">
        <v>70</v>
      </c>
      <c r="E347" s="141" t="s">
        <v>70</v>
      </c>
      <c r="F347" s="140" t="s">
        <v>75</v>
      </c>
      <c r="G347" s="147">
        <f t="shared" si="5"/>
        <v>24.489795918367346</v>
      </c>
    </row>
    <row r="348" spans="1:7" ht="12.75">
      <c r="A348" s="139" t="s">
        <v>97</v>
      </c>
      <c r="B348" s="140">
        <v>175</v>
      </c>
      <c r="C348" s="140">
        <v>71</v>
      </c>
      <c r="D348" s="141" t="s">
        <v>72</v>
      </c>
      <c r="E348" s="141" t="s">
        <v>76</v>
      </c>
      <c r="F348" s="140" t="s">
        <v>75</v>
      </c>
      <c r="G348" s="147">
        <f t="shared" si="5"/>
        <v>23.183673469387756</v>
      </c>
    </row>
    <row r="349" spans="1:7" ht="12.75">
      <c r="A349" s="139" t="s">
        <v>97</v>
      </c>
      <c r="B349" s="140">
        <v>160</v>
      </c>
      <c r="C349" s="140">
        <v>65</v>
      </c>
      <c r="D349" s="141" t="s">
        <v>74</v>
      </c>
      <c r="E349" s="141" t="s">
        <v>70</v>
      </c>
      <c r="F349" s="140" t="s">
        <v>71</v>
      </c>
      <c r="G349" s="147">
        <f t="shared" si="5"/>
        <v>25.390624999999996</v>
      </c>
    </row>
    <row r="350" spans="1:7" ht="12.75">
      <c r="A350" s="139" t="s">
        <v>97</v>
      </c>
      <c r="B350" s="140">
        <v>163</v>
      </c>
      <c r="C350" s="140">
        <v>57</v>
      </c>
      <c r="D350" s="141" t="s">
        <v>70</v>
      </c>
      <c r="E350" s="141" t="s">
        <v>70</v>
      </c>
      <c r="F350" s="140" t="s">
        <v>71</v>
      </c>
      <c r="G350" s="147">
        <f t="shared" si="5"/>
        <v>21.453573713726524</v>
      </c>
    </row>
    <row r="351" spans="1:7" ht="12.75">
      <c r="A351" s="139" t="s">
        <v>97</v>
      </c>
      <c r="B351" s="140">
        <v>165</v>
      </c>
      <c r="C351" s="140">
        <v>63</v>
      </c>
      <c r="D351" s="141" t="s">
        <v>70</v>
      </c>
      <c r="E351" s="141" t="s">
        <v>70</v>
      </c>
      <c r="F351" s="140" t="s">
        <v>71</v>
      </c>
      <c r="G351" s="147">
        <f t="shared" si="5"/>
        <v>23.140495867768596</v>
      </c>
    </row>
    <row r="352" spans="1:7" ht="12.75">
      <c r="A352" s="139" t="s">
        <v>97</v>
      </c>
      <c r="B352" s="140">
        <v>162</v>
      </c>
      <c r="C352" s="140">
        <v>54</v>
      </c>
      <c r="D352" s="141" t="s">
        <v>72</v>
      </c>
      <c r="E352" s="141" t="s">
        <v>70</v>
      </c>
      <c r="F352" s="140" t="s">
        <v>71</v>
      </c>
      <c r="G352" s="147">
        <f t="shared" si="5"/>
        <v>20.576131687242793</v>
      </c>
    </row>
    <row r="353" spans="1:7" ht="12.75">
      <c r="A353" s="139" t="s">
        <v>97</v>
      </c>
      <c r="B353" s="140">
        <v>165</v>
      </c>
      <c r="C353" s="140">
        <v>60</v>
      </c>
      <c r="D353" s="141" t="s">
        <v>70</v>
      </c>
      <c r="E353" s="141" t="s">
        <v>70</v>
      </c>
      <c r="F353" s="140" t="s">
        <v>71</v>
      </c>
      <c r="G353" s="147">
        <f t="shared" si="5"/>
        <v>22.03856749311295</v>
      </c>
    </row>
    <row r="354" spans="1:7" ht="12.75">
      <c r="A354" s="139" t="s">
        <v>97</v>
      </c>
      <c r="B354" s="140">
        <v>150</v>
      </c>
      <c r="C354" s="140">
        <v>51</v>
      </c>
      <c r="D354" s="141" t="s">
        <v>70</v>
      </c>
      <c r="E354" s="141" t="s">
        <v>77</v>
      </c>
      <c r="F354" s="140" t="s">
        <v>71</v>
      </c>
      <c r="G354" s="147">
        <f t="shared" si="5"/>
        <v>22.666666666666668</v>
      </c>
    </row>
    <row r="355" spans="1:7" ht="12.75">
      <c r="A355" s="139" t="s">
        <v>97</v>
      </c>
      <c r="B355" s="140">
        <v>158</v>
      </c>
      <c r="C355" s="140">
        <v>78</v>
      </c>
      <c r="D355" s="141" t="s">
        <v>70</v>
      </c>
      <c r="E355" s="141" t="s">
        <v>70</v>
      </c>
      <c r="F355" s="140" t="s">
        <v>71</v>
      </c>
      <c r="G355" s="147">
        <f t="shared" si="5"/>
        <v>31.244992789617044</v>
      </c>
    </row>
    <row r="356" spans="1:7" ht="12.75">
      <c r="A356" s="139" t="s">
        <v>97</v>
      </c>
      <c r="B356" s="140">
        <v>179</v>
      </c>
      <c r="C356" s="140">
        <v>80</v>
      </c>
      <c r="D356" s="141" t="s">
        <v>74</v>
      </c>
      <c r="E356" s="141" t="s">
        <v>70</v>
      </c>
      <c r="F356" s="140" t="s">
        <v>75</v>
      </c>
      <c r="G356" s="147">
        <f t="shared" si="5"/>
        <v>24.968009737523797</v>
      </c>
    </row>
    <row r="357" spans="1:7" ht="12.75">
      <c r="A357" s="139" t="s">
        <v>97</v>
      </c>
      <c r="B357" s="140">
        <v>179</v>
      </c>
      <c r="C357" s="140">
        <v>78</v>
      </c>
      <c r="D357" s="141" t="s">
        <v>72</v>
      </c>
      <c r="E357" s="141" t="s">
        <v>73</v>
      </c>
      <c r="F357" s="140" t="s">
        <v>75</v>
      </c>
      <c r="G357" s="147">
        <f t="shared" si="5"/>
        <v>24.343809494085704</v>
      </c>
    </row>
    <row r="358" spans="1:7" ht="12.75">
      <c r="A358" s="139" t="s">
        <v>97</v>
      </c>
      <c r="B358" s="140">
        <v>180</v>
      </c>
      <c r="C358" s="140">
        <v>70</v>
      </c>
      <c r="D358" s="141" t="s">
        <v>72</v>
      </c>
      <c r="E358" s="141" t="s">
        <v>70</v>
      </c>
      <c r="F358" s="140" t="s">
        <v>75</v>
      </c>
      <c r="G358" s="147">
        <f t="shared" si="5"/>
        <v>21.604938271604937</v>
      </c>
    </row>
    <row r="359" spans="1:7" ht="12.75">
      <c r="A359" s="139" t="s">
        <v>97</v>
      </c>
      <c r="B359" s="140">
        <v>172</v>
      </c>
      <c r="C359" s="140">
        <v>72</v>
      </c>
      <c r="D359" s="141" t="s">
        <v>72</v>
      </c>
      <c r="E359" s="141" t="s">
        <v>70</v>
      </c>
      <c r="F359" s="140" t="s">
        <v>75</v>
      </c>
      <c r="G359" s="147">
        <f t="shared" si="5"/>
        <v>24.337479718766904</v>
      </c>
    </row>
    <row r="360" spans="1:7" ht="12.75">
      <c r="A360" s="139" t="s">
        <v>97</v>
      </c>
      <c r="B360" s="140">
        <v>172</v>
      </c>
      <c r="C360" s="140">
        <v>71</v>
      </c>
      <c r="D360" s="141" t="s">
        <v>70</v>
      </c>
      <c r="E360" s="141" t="s">
        <v>70</v>
      </c>
      <c r="F360" s="140" t="s">
        <v>75</v>
      </c>
      <c r="G360" s="147">
        <f t="shared" si="5"/>
        <v>23.99945916711736</v>
      </c>
    </row>
    <row r="361" spans="1:7" ht="12.75">
      <c r="A361" s="139" t="s">
        <v>97</v>
      </c>
      <c r="B361" s="140">
        <v>182</v>
      </c>
      <c r="C361" s="140">
        <v>80</v>
      </c>
      <c r="D361" s="141" t="s">
        <v>70</v>
      </c>
      <c r="E361" s="141" t="s">
        <v>70</v>
      </c>
      <c r="F361" s="140" t="s">
        <v>75</v>
      </c>
      <c r="G361" s="147">
        <f t="shared" si="5"/>
        <v>24.151672503320853</v>
      </c>
    </row>
    <row r="362" spans="1:7" ht="12.75">
      <c r="A362" s="139" t="s">
        <v>97</v>
      </c>
      <c r="B362" s="140">
        <v>167</v>
      </c>
      <c r="C362" s="140">
        <v>50</v>
      </c>
      <c r="D362" s="141" t="s">
        <v>72</v>
      </c>
      <c r="E362" s="141" t="s">
        <v>73</v>
      </c>
      <c r="F362" s="140" t="s">
        <v>71</v>
      </c>
      <c r="G362" s="147">
        <f t="shared" si="5"/>
        <v>17.92821542543655</v>
      </c>
    </row>
    <row r="363" spans="1:7" ht="12.75">
      <c r="A363" s="139" t="s">
        <v>97</v>
      </c>
      <c r="B363" s="140">
        <v>158</v>
      </c>
      <c r="C363" s="140">
        <v>61</v>
      </c>
      <c r="D363" s="141" t="s">
        <v>72</v>
      </c>
      <c r="E363" s="141" t="s">
        <v>70</v>
      </c>
      <c r="F363" s="140" t="s">
        <v>71</v>
      </c>
      <c r="G363" s="147">
        <f t="shared" si="5"/>
        <v>24.435186668803073</v>
      </c>
    </row>
    <row r="364" spans="1:7" ht="12.75">
      <c r="A364" s="139" t="s">
        <v>97</v>
      </c>
      <c r="B364" s="140">
        <v>178</v>
      </c>
      <c r="C364" s="140">
        <v>88</v>
      </c>
      <c r="D364" s="141" t="s">
        <v>70</v>
      </c>
      <c r="E364" s="141" t="s">
        <v>70</v>
      </c>
      <c r="F364" s="140" t="s">
        <v>75</v>
      </c>
      <c r="G364" s="147">
        <f t="shared" si="5"/>
        <v>27.77427092538821</v>
      </c>
    </row>
    <row r="365" spans="1:7" ht="12.75">
      <c r="A365" s="139" t="s">
        <v>97</v>
      </c>
      <c r="B365" s="140">
        <v>178</v>
      </c>
      <c r="C365" s="140">
        <v>98</v>
      </c>
      <c r="D365" s="141" t="s">
        <v>70</v>
      </c>
      <c r="E365" s="141" t="s">
        <v>76</v>
      </c>
      <c r="F365" s="140" t="s">
        <v>75</v>
      </c>
      <c r="G365" s="147">
        <f t="shared" si="5"/>
        <v>30.930438076000502</v>
      </c>
    </row>
    <row r="366" spans="1:7" ht="12.75">
      <c r="A366" s="139" t="s">
        <v>97</v>
      </c>
      <c r="B366" s="140">
        <v>179</v>
      </c>
      <c r="C366" s="140">
        <v>93</v>
      </c>
      <c r="D366" s="141" t="s">
        <v>70</v>
      </c>
      <c r="E366" s="141" t="s">
        <v>76</v>
      </c>
      <c r="F366" s="140" t="s">
        <v>75</v>
      </c>
      <c r="G366" s="147">
        <f t="shared" si="5"/>
        <v>29.025311319871417</v>
      </c>
    </row>
    <row r="367" spans="1:7" ht="12.75">
      <c r="A367" s="139" t="s">
        <v>97</v>
      </c>
      <c r="B367" s="140">
        <v>182</v>
      </c>
      <c r="C367" s="140">
        <v>75</v>
      </c>
      <c r="D367" s="141" t="s">
        <v>70</v>
      </c>
      <c r="E367" s="141" t="s">
        <v>70</v>
      </c>
      <c r="F367" s="140" t="s">
        <v>75</v>
      </c>
      <c r="G367" s="147">
        <f t="shared" si="5"/>
        <v>22.6421929718633</v>
      </c>
    </row>
    <row r="368" spans="1:7" ht="12.75">
      <c r="A368" s="139" t="s">
        <v>97</v>
      </c>
      <c r="B368" s="140">
        <v>175</v>
      </c>
      <c r="C368" s="140">
        <v>70</v>
      </c>
      <c r="D368" s="141" t="s">
        <v>72</v>
      </c>
      <c r="E368" s="141" t="s">
        <v>73</v>
      </c>
      <c r="F368" s="140" t="s">
        <v>75</v>
      </c>
      <c r="G368" s="147">
        <f t="shared" si="5"/>
        <v>22.857142857142858</v>
      </c>
    </row>
    <row r="369" spans="1:7" ht="12.75">
      <c r="A369" s="139" t="s">
        <v>97</v>
      </c>
      <c r="B369" s="140">
        <v>175</v>
      </c>
      <c r="C369" s="140">
        <v>72</v>
      </c>
      <c r="D369" s="141" t="s">
        <v>72</v>
      </c>
      <c r="E369" s="141" t="s">
        <v>70</v>
      </c>
      <c r="F369" s="140" t="s">
        <v>75</v>
      </c>
      <c r="G369" s="147">
        <f t="shared" si="5"/>
        <v>23.510204081632654</v>
      </c>
    </row>
    <row r="370" spans="1:7" ht="12.75">
      <c r="A370" s="139" t="s">
        <v>97</v>
      </c>
      <c r="B370" s="140">
        <v>178</v>
      </c>
      <c r="C370" s="140">
        <v>75</v>
      </c>
      <c r="D370" s="141" t="s">
        <v>72</v>
      </c>
      <c r="E370" s="141" t="s">
        <v>73</v>
      </c>
      <c r="F370" s="140" t="s">
        <v>75</v>
      </c>
      <c r="G370" s="147">
        <f t="shared" si="5"/>
        <v>23.671253629592222</v>
      </c>
    </row>
    <row r="371" spans="1:7" ht="12.75">
      <c r="A371" s="139" t="s">
        <v>97</v>
      </c>
      <c r="B371" s="140">
        <v>176</v>
      </c>
      <c r="C371" s="140">
        <v>63</v>
      </c>
      <c r="D371" s="141" t="s">
        <v>72</v>
      </c>
      <c r="E371" s="141" t="s">
        <v>70</v>
      </c>
      <c r="F371" s="140" t="s">
        <v>75</v>
      </c>
      <c r="G371" s="147">
        <f t="shared" si="5"/>
        <v>20.33832644628099</v>
      </c>
    </row>
    <row r="372" spans="1:7" ht="12.75">
      <c r="A372" s="139" t="s">
        <v>97</v>
      </c>
      <c r="B372" s="140">
        <v>180</v>
      </c>
      <c r="C372" s="140">
        <v>95</v>
      </c>
      <c r="D372" s="141" t="s">
        <v>70</v>
      </c>
      <c r="E372" s="141" t="s">
        <v>70</v>
      </c>
      <c r="F372" s="140" t="s">
        <v>75</v>
      </c>
      <c r="G372" s="147">
        <f t="shared" si="5"/>
        <v>29.320987654320987</v>
      </c>
    </row>
    <row r="373" spans="1:7" ht="12.75">
      <c r="A373" s="139" t="s">
        <v>97</v>
      </c>
      <c r="B373" s="140">
        <v>180</v>
      </c>
      <c r="C373" s="140">
        <v>72</v>
      </c>
      <c r="D373" s="141" t="s">
        <v>72</v>
      </c>
      <c r="E373" s="141" t="s">
        <v>73</v>
      </c>
      <c r="F373" s="140" t="s">
        <v>75</v>
      </c>
      <c r="G373" s="147">
        <f t="shared" si="5"/>
        <v>22.22222222222222</v>
      </c>
    </row>
    <row r="374" spans="1:7" ht="12.75">
      <c r="A374" s="139" t="s">
        <v>97</v>
      </c>
      <c r="B374" s="140">
        <v>174</v>
      </c>
      <c r="C374" s="140">
        <v>74</v>
      </c>
      <c r="D374" s="141" t="s">
        <v>74</v>
      </c>
      <c r="E374" s="141" t="s">
        <v>70</v>
      </c>
      <c r="F374" s="140" t="s">
        <v>75</v>
      </c>
      <c r="G374" s="147">
        <f t="shared" si="5"/>
        <v>24.441802087462015</v>
      </c>
    </row>
    <row r="375" spans="1:7" ht="12.75">
      <c r="A375" s="139" t="s">
        <v>97</v>
      </c>
      <c r="B375" s="140">
        <v>165</v>
      </c>
      <c r="C375" s="140">
        <v>55</v>
      </c>
      <c r="D375" s="141" t="s">
        <v>70</v>
      </c>
      <c r="E375" s="141" t="s">
        <v>70</v>
      </c>
      <c r="F375" s="140" t="s">
        <v>71</v>
      </c>
      <c r="G375" s="147">
        <f t="shared" si="5"/>
        <v>20.202020202020204</v>
      </c>
    </row>
    <row r="376" spans="1:7" ht="12.75">
      <c r="A376" s="139" t="s">
        <v>97</v>
      </c>
      <c r="B376" s="140">
        <v>182</v>
      </c>
      <c r="C376" s="140">
        <v>75</v>
      </c>
      <c r="D376" s="141" t="s">
        <v>70</v>
      </c>
      <c r="E376" s="141" t="s">
        <v>70</v>
      </c>
      <c r="F376" s="140" t="s">
        <v>75</v>
      </c>
      <c r="G376" s="147">
        <f t="shared" si="5"/>
        <v>22.6421929718633</v>
      </c>
    </row>
    <row r="377" spans="1:7" ht="12.75">
      <c r="A377" s="139" t="s">
        <v>97</v>
      </c>
      <c r="B377" s="140">
        <v>183</v>
      </c>
      <c r="C377" s="140">
        <v>79</v>
      </c>
      <c r="D377" s="141" t="s">
        <v>72</v>
      </c>
      <c r="E377" s="141" t="s">
        <v>70</v>
      </c>
      <c r="F377" s="140" t="s">
        <v>75</v>
      </c>
      <c r="G377" s="147">
        <f t="shared" si="5"/>
        <v>23.589835468362743</v>
      </c>
    </row>
    <row r="378" spans="1:7" ht="12.75">
      <c r="A378" s="139" t="s">
        <v>97</v>
      </c>
      <c r="B378" s="140">
        <v>183</v>
      </c>
      <c r="C378" s="140">
        <v>99</v>
      </c>
      <c r="D378" s="141" t="s">
        <v>74</v>
      </c>
      <c r="E378" s="141" t="s">
        <v>73</v>
      </c>
      <c r="F378" s="140" t="s">
        <v>75</v>
      </c>
      <c r="G378" s="147">
        <f t="shared" si="5"/>
        <v>29.56194571351787</v>
      </c>
    </row>
    <row r="379" spans="1:7" ht="12.75">
      <c r="A379" s="139" t="s">
        <v>97</v>
      </c>
      <c r="B379" s="140">
        <v>176</v>
      </c>
      <c r="C379" s="140">
        <v>74</v>
      </c>
      <c r="D379" s="141" t="s">
        <v>72</v>
      </c>
      <c r="E379" s="141" t="s">
        <v>70</v>
      </c>
      <c r="F379" s="140" t="s">
        <v>75</v>
      </c>
      <c r="G379" s="147">
        <f t="shared" si="5"/>
        <v>23.889462809917354</v>
      </c>
    </row>
    <row r="380" spans="1:7" ht="12.75">
      <c r="A380" s="139" t="s">
        <v>97</v>
      </c>
      <c r="B380" s="140">
        <v>183</v>
      </c>
      <c r="C380" s="140">
        <v>70</v>
      </c>
      <c r="D380" s="141" t="s">
        <v>70</v>
      </c>
      <c r="E380" s="141" t="s">
        <v>70</v>
      </c>
      <c r="F380" s="140" t="s">
        <v>75</v>
      </c>
      <c r="G380" s="147">
        <f t="shared" si="5"/>
        <v>20.902385858042937</v>
      </c>
    </row>
    <row r="381" spans="1:7" ht="12.75">
      <c r="A381" s="139" t="s">
        <v>97</v>
      </c>
      <c r="B381" s="140">
        <v>188</v>
      </c>
      <c r="C381" s="140">
        <v>72</v>
      </c>
      <c r="D381" s="141" t="s">
        <v>72</v>
      </c>
      <c r="E381" s="141" t="s">
        <v>73</v>
      </c>
      <c r="F381" s="140" t="s">
        <v>75</v>
      </c>
      <c r="G381" s="147">
        <f t="shared" si="5"/>
        <v>20.37120869171571</v>
      </c>
    </row>
    <row r="382" spans="1:7" ht="12.75">
      <c r="A382" s="139" t="s">
        <v>97</v>
      </c>
      <c r="B382" s="140">
        <v>185</v>
      </c>
      <c r="C382" s="140">
        <v>81</v>
      </c>
      <c r="D382" s="141" t="s">
        <v>70</v>
      </c>
      <c r="E382" s="141" t="s">
        <v>70</v>
      </c>
      <c r="F382" s="140" t="s">
        <v>75</v>
      </c>
      <c r="G382" s="147">
        <f t="shared" si="5"/>
        <v>23.66691015339664</v>
      </c>
    </row>
    <row r="383" spans="1:7" ht="12.75">
      <c r="A383" s="139" t="s">
        <v>97</v>
      </c>
      <c r="B383" s="140">
        <v>163</v>
      </c>
      <c r="C383" s="140">
        <v>64</v>
      </c>
      <c r="D383" s="141" t="s">
        <v>72</v>
      </c>
      <c r="E383" s="141" t="s">
        <v>70</v>
      </c>
      <c r="F383" s="140" t="s">
        <v>71</v>
      </c>
      <c r="G383" s="147">
        <f t="shared" si="5"/>
        <v>24.088223117166624</v>
      </c>
    </row>
    <row r="384" spans="1:7" ht="12.75">
      <c r="A384" s="139" t="s">
        <v>98</v>
      </c>
      <c r="B384" s="140">
        <v>170</v>
      </c>
      <c r="C384" s="140">
        <v>68</v>
      </c>
      <c r="D384" s="141" t="s">
        <v>70</v>
      </c>
      <c r="E384" s="141" t="s">
        <v>70</v>
      </c>
      <c r="F384" s="140" t="s">
        <v>71</v>
      </c>
      <c r="G384" s="147">
        <f t="shared" si="5"/>
        <v>23.529411764705884</v>
      </c>
    </row>
    <row r="385" spans="1:7" ht="12.75">
      <c r="A385" s="139" t="s">
        <v>98</v>
      </c>
      <c r="B385" s="140">
        <v>178</v>
      </c>
      <c r="C385" s="140">
        <v>68</v>
      </c>
      <c r="D385" s="141" t="s">
        <v>72</v>
      </c>
      <c r="E385" s="141" t="s">
        <v>70</v>
      </c>
      <c r="F385" s="140" t="s">
        <v>75</v>
      </c>
      <c r="G385" s="147">
        <f t="shared" si="5"/>
        <v>21.461936624163616</v>
      </c>
    </row>
    <row r="386" spans="1:7" ht="12.75">
      <c r="A386" s="139" t="s">
        <v>98</v>
      </c>
      <c r="B386" s="140">
        <v>190</v>
      </c>
      <c r="C386" s="140">
        <v>90</v>
      </c>
      <c r="D386" s="141" t="s">
        <v>72</v>
      </c>
      <c r="E386" s="141" t="s">
        <v>73</v>
      </c>
      <c r="F386" s="140" t="s">
        <v>75</v>
      </c>
      <c r="G386" s="147">
        <f aca="true" t="shared" si="6" ref="G386:G449">Gewicht/(Grösse/100)^2</f>
        <v>24.930747922437675</v>
      </c>
    </row>
    <row r="387" spans="1:7" ht="12.75">
      <c r="A387" s="139" t="s">
        <v>98</v>
      </c>
      <c r="B387" s="140">
        <v>159</v>
      </c>
      <c r="C387" s="140">
        <v>52</v>
      </c>
      <c r="D387" s="141" t="s">
        <v>74</v>
      </c>
      <c r="E387" s="141" t="s">
        <v>70</v>
      </c>
      <c r="F387" s="140" t="s">
        <v>71</v>
      </c>
      <c r="G387" s="147">
        <f t="shared" si="6"/>
        <v>20.56880661366243</v>
      </c>
    </row>
    <row r="388" spans="1:7" ht="12.75">
      <c r="A388" s="139" t="s">
        <v>98</v>
      </c>
      <c r="B388" s="140">
        <v>175</v>
      </c>
      <c r="C388" s="140">
        <v>72</v>
      </c>
      <c r="D388" s="141" t="s">
        <v>74</v>
      </c>
      <c r="E388" s="141" t="s">
        <v>70</v>
      </c>
      <c r="F388" s="140" t="s">
        <v>75</v>
      </c>
      <c r="G388" s="147">
        <f t="shared" si="6"/>
        <v>23.510204081632654</v>
      </c>
    </row>
    <row r="389" spans="1:7" ht="12.75">
      <c r="A389" s="139" t="s">
        <v>98</v>
      </c>
      <c r="B389" s="140">
        <v>182</v>
      </c>
      <c r="C389" s="140">
        <v>73</v>
      </c>
      <c r="D389" s="141" t="s">
        <v>74</v>
      </c>
      <c r="E389" s="141" t="s">
        <v>73</v>
      </c>
      <c r="F389" s="140" t="s">
        <v>75</v>
      </c>
      <c r="G389" s="147">
        <f t="shared" si="6"/>
        <v>22.03840115928028</v>
      </c>
    </row>
    <row r="390" spans="1:7" ht="12.75">
      <c r="A390" s="139" t="s">
        <v>98</v>
      </c>
      <c r="B390" s="140">
        <v>177</v>
      </c>
      <c r="C390" s="140">
        <v>70</v>
      </c>
      <c r="D390" s="141" t="s">
        <v>72</v>
      </c>
      <c r="E390" s="141" t="s">
        <v>73</v>
      </c>
      <c r="F390" s="140" t="s">
        <v>75</v>
      </c>
      <c r="G390" s="147">
        <f t="shared" si="6"/>
        <v>22.34351559258195</v>
      </c>
    </row>
    <row r="391" spans="1:7" ht="12.75">
      <c r="A391" s="139" t="s">
        <v>98</v>
      </c>
      <c r="B391" s="140">
        <v>175</v>
      </c>
      <c r="C391" s="140">
        <v>63</v>
      </c>
      <c r="D391" s="141" t="s">
        <v>70</v>
      </c>
      <c r="E391" s="141" t="s">
        <v>70</v>
      </c>
      <c r="F391" s="140" t="s">
        <v>75</v>
      </c>
      <c r="G391" s="147">
        <f t="shared" si="6"/>
        <v>20.571428571428573</v>
      </c>
    </row>
    <row r="392" spans="1:7" ht="12.75">
      <c r="A392" s="139" t="s">
        <v>98</v>
      </c>
      <c r="B392" s="140">
        <v>178</v>
      </c>
      <c r="C392" s="140">
        <v>75</v>
      </c>
      <c r="D392" s="141" t="s">
        <v>70</v>
      </c>
      <c r="E392" s="141" t="s">
        <v>70</v>
      </c>
      <c r="F392" s="140" t="s">
        <v>75</v>
      </c>
      <c r="G392" s="147">
        <f t="shared" si="6"/>
        <v>23.671253629592222</v>
      </c>
    </row>
    <row r="393" spans="1:7" ht="12.75">
      <c r="A393" s="139" t="s">
        <v>98</v>
      </c>
      <c r="B393" s="140">
        <v>185</v>
      </c>
      <c r="C393" s="140">
        <v>95</v>
      </c>
      <c r="D393" s="141" t="s">
        <v>70</v>
      </c>
      <c r="E393" s="141" t="s">
        <v>73</v>
      </c>
      <c r="F393" s="140" t="s">
        <v>75</v>
      </c>
      <c r="G393" s="147">
        <f t="shared" si="6"/>
        <v>27.757487216946675</v>
      </c>
    </row>
    <row r="394" spans="1:7" ht="12.75">
      <c r="A394" s="139" t="s">
        <v>98</v>
      </c>
      <c r="B394" s="140">
        <v>178</v>
      </c>
      <c r="C394" s="140">
        <v>80</v>
      </c>
      <c r="D394" s="141" t="s">
        <v>72</v>
      </c>
      <c r="E394" s="141" t="s">
        <v>73</v>
      </c>
      <c r="F394" s="140" t="s">
        <v>75</v>
      </c>
      <c r="G394" s="147">
        <f t="shared" si="6"/>
        <v>25.24933720489837</v>
      </c>
    </row>
    <row r="395" spans="1:7" ht="12.75">
      <c r="A395" s="139" t="s">
        <v>98</v>
      </c>
      <c r="B395" s="140">
        <v>170</v>
      </c>
      <c r="C395" s="140">
        <v>55</v>
      </c>
      <c r="D395" s="141" t="s">
        <v>70</v>
      </c>
      <c r="E395" s="141" t="s">
        <v>70</v>
      </c>
      <c r="F395" s="140" t="s">
        <v>71</v>
      </c>
      <c r="G395" s="147">
        <f t="shared" si="6"/>
        <v>19.031141868512112</v>
      </c>
    </row>
    <row r="396" spans="1:7" ht="12.75">
      <c r="A396" s="139" t="s">
        <v>98</v>
      </c>
      <c r="B396" s="140">
        <v>166</v>
      </c>
      <c r="C396" s="140">
        <v>50</v>
      </c>
      <c r="D396" s="141" t="s">
        <v>72</v>
      </c>
      <c r="E396" s="141" t="s">
        <v>70</v>
      </c>
      <c r="F396" s="140" t="s">
        <v>71</v>
      </c>
      <c r="G396" s="147">
        <f t="shared" si="6"/>
        <v>18.144868631151112</v>
      </c>
    </row>
    <row r="397" spans="1:7" ht="12.75">
      <c r="A397" s="139" t="s">
        <v>98</v>
      </c>
      <c r="B397" s="140">
        <v>178</v>
      </c>
      <c r="C397" s="140">
        <v>71</v>
      </c>
      <c r="D397" s="141" t="s">
        <v>72</v>
      </c>
      <c r="E397" s="141" t="s">
        <v>73</v>
      </c>
      <c r="F397" s="140" t="s">
        <v>75</v>
      </c>
      <c r="G397" s="147">
        <f t="shared" si="6"/>
        <v>22.408786769347305</v>
      </c>
    </row>
    <row r="398" spans="1:7" ht="12.75">
      <c r="A398" s="139" t="s">
        <v>98</v>
      </c>
      <c r="B398" s="140">
        <v>178</v>
      </c>
      <c r="C398" s="140">
        <v>70</v>
      </c>
      <c r="D398" s="141" t="s">
        <v>72</v>
      </c>
      <c r="E398" s="141" t="s">
        <v>70</v>
      </c>
      <c r="F398" s="140" t="s">
        <v>75</v>
      </c>
      <c r="G398" s="147">
        <f t="shared" si="6"/>
        <v>22.093170054286073</v>
      </c>
    </row>
    <row r="399" spans="1:7" ht="12.75">
      <c r="A399" s="139" t="s">
        <v>98</v>
      </c>
      <c r="B399" s="140">
        <v>160</v>
      </c>
      <c r="C399" s="140">
        <v>48</v>
      </c>
      <c r="D399" s="141" t="s">
        <v>72</v>
      </c>
      <c r="E399" s="141" t="s">
        <v>70</v>
      </c>
      <c r="F399" s="140" t="s">
        <v>71</v>
      </c>
      <c r="G399" s="147">
        <f t="shared" si="6"/>
        <v>18.749999999999996</v>
      </c>
    </row>
    <row r="400" spans="1:7" ht="12.75">
      <c r="A400" s="139" t="s">
        <v>98</v>
      </c>
      <c r="B400" s="140">
        <v>172</v>
      </c>
      <c r="C400" s="140">
        <v>65</v>
      </c>
      <c r="D400" s="141" t="s">
        <v>70</v>
      </c>
      <c r="E400" s="141" t="s">
        <v>70</v>
      </c>
      <c r="F400" s="140" t="s">
        <v>75</v>
      </c>
      <c r="G400" s="147">
        <f t="shared" si="6"/>
        <v>21.971335857220122</v>
      </c>
    </row>
    <row r="401" spans="1:7" ht="12.75">
      <c r="A401" s="139" t="s">
        <v>98</v>
      </c>
      <c r="B401" s="140">
        <v>169</v>
      </c>
      <c r="C401" s="140">
        <v>63</v>
      </c>
      <c r="D401" s="141" t="s">
        <v>70</v>
      </c>
      <c r="E401" s="141" t="s">
        <v>70</v>
      </c>
      <c r="F401" s="140" t="s">
        <v>75</v>
      </c>
      <c r="G401" s="147">
        <f t="shared" si="6"/>
        <v>22.058051188683873</v>
      </c>
    </row>
    <row r="402" spans="1:7" ht="12.75">
      <c r="A402" s="139" t="s">
        <v>98</v>
      </c>
      <c r="B402" s="140">
        <v>170</v>
      </c>
      <c r="C402" s="140">
        <v>56</v>
      </c>
      <c r="D402" s="141" t="s">
        <v>70</v>
      </c>
      <c r="E402" s="141" t="s">
        <v>70</v>
      </c>
      <c r="F402" s="140" t="s">
        <v>75</v>
      </c>
      <c r="G402" s="147">
        <f t="shared" si="6"/>
        <v>19.377162629757787</v>
      </c>
    </row>
    <row r="403" spans="1:7" ht="12.75">
      <c r="A403" s="139" t="s">
        <v>98</v>
      </c>
      <c r="B403" s="140">
        <v>169</v>
      </c>
      <c r="C403" s="140">
        <v>66</v>
      </c>
      <c r="D403" s="141" t="s">
        <v>70</v>
      </c>
      <c r="E403" s="141" t="s">
        <v>70</v>
      </c>
      <c r="F403" s="140" t="s">
        <v>71</v>
      </c>
      <c r="G403" s="147">
        <f t="shared" si="6"/>
        <v>23.1084345786212</v>
      </c>
    </row>
    <row r="404" spans="1:7" ht="12.75">
      <c r="A404" s="139" t="s">
        <v>98</v>
      </c>
      <c r="B404" s="140">
        <v>160</v>
      </c>
      <c r="C404" s="140">
        <v>55</v>
      </c>
      <c r="D404" s="141" t="s">
        <v>74</v>
      </c>
      <c r="E404" s="141" t="s">
        <v>70</v>
      </c>
      <c r="F404" s="140" t="s">
        <v>71</v>
      </c>
      <c r="G404" s="147">
        <f t="shared" si="6"/>
        <v>21.484374999999996</v>
      </c>
    </row>
    <row r="405" spans="1:7" ht="12.75">
      <c r="A405" s="139" t="s">
        <v>98</v>
      </c>
      <c r="B405" s="140">
        <v>168</v>
      </c>
      <c r="C405" s="140">
        <v>50</v>
      </c>
      <c r="D405" s="141" t="s">
        <v>70</v>
      </c>
      <c r="E405" s="141" t="s">
        <v>70</v>
      </c>
      <c r="F405" s="140" t="s">
        <v>71</v>
      </c>
      <c r="G405" s="147">
        <f t="shared" si="6"/>
        <v>17.71541950113379</v>
      </c>
    </row>
    <row r="406" spans="1:7" ht="12.75">
      <c r="A406" s="139" t="s">
        <v>98</v>
      </c>
      <c r="B406" s="140">
        <v>170</v>
      </c>
      <c r="C406" s="140">
        <v>60</v>
      </c>
      <c r="D406" s="141" t="s">
        <v>72</v>
      </c>
      <c r="E406" s="141" t="s">
        <v>73</v>
      </c>
      <c r="F406" s="140" t="s">
        <v>71</v>
      </c>
      <c r="G406" s="147">
        <f t="shared" si="6"/>
        <v>20.761245674740486</v>
      </c>
    </row>
    <row r="407" spans="1:7" ht="12.75">
      <c r="A407" s="139" t="s">
        <v>98</v>
      </c>
      <c r="B407" s="140">
        <v>164</v>
      </c>
      <c r="C407" s="140">
        <v>67</v>
      </c>
      <c r="D407" s="141" t="s">
        <v>72</v>
      </c>
      <c r="E407" s="141" t="s">
        <v>73</v>
      </c>
      <c r="F407" s="140" t="s">
        <v>71</v>
      </c>
      <c r="G407" s="147">
        <f t="shared" si="6"/>
        <v>24.910767400356935</v>
      </c>
    </row>
    <row r="408" spans="1:7" ht="12.75">
      <c r="A408" s="139" t="s">
        <v>98</v>
      </c>
      <c r="B408" s="140">
        <v>174</v>
      </c>
      <c r="C408" s="140">
        <v>66</v>
      </c>
      <c r="D408" s="141" t="s">
        <v>74</v>
      </c>
      <c r="E408" s="141" t="s">
        <v>70</v>
      </c>
      <c r="F408" s="140" t="s">
        <v>71</v>
      </c>
      <c r="G408" s="147">
        <f t="shared" si="6"/>
        <v>21.79944510503369</v>
      </c>
    </row>
    <row r="409" spans="1:7" ht="12.75">
      <c r="A409" s="139" t="s">
        <v>98</v>
      </c>
      <c r="B409" s="140">
        <v>185</v>
      </c>
      <c r="C409" s="140">
        <v>82</v>
      </c>
      <c r="D409" s="141" t="s">
        <v>70</v>
      </c>
      <c r="E409" s="141" t="s">
        <v>70</v>
      </c>
      <c r="F409" s="140" t="s">
        <v>75</v>
      </c>
      <c r="G409" s="147">
        <f t="shared" si="6"/>
        <v>23.959094229364496</v>
      </c>
    </row>
    <row r="410" spans="1:7" ht="12.75">
      <c r="A410" s="139" t="s">
        <v>98</v>
      </c>
      <c r="B410" s="140">
        <v>178</v>
      </c>
      <c r="C410" s="140">
        <v>60</v>
      </c>
      <c r="D410" s="141" t="s">
        <v>74</v>
      </c>
      <c r="E410" s="141" t="s">
        <v>73</v>
      </c>
      <c r="F410" s="140" t="s">
        <v>71</v>
      </c>
      <c r="G410" s="147">
        <f t="shared" si="6"/>
        <v>18.93700290367378</v>
      </c>
    </row>
    <row r="411" spans="1:7" ht="12.75">
      <c r="A411" s="139" t="s">
        <v>98</v>
      </c>
      <c r="B411" s="140">
        <v>160</v>
      </c>
      <c r="C411" s="140">
        <v>54</v>
      </c>
      <c r="D411" s="141" t="s">
        <v>70</v>
      </c>
      <c r="E411" s="141" t="s">
        <v>70</v>
      </c>
      <c r="F411" s="140" t="s">
        <v>71</v>
      </c>
      <c r="G411" s="147">
        <f t="shared" si="6"/>
        <v>21.093749999999996</v>
      </c>
    </row>
    <row r="412" spans="1:7" ht="12.75">
      <c r="A412" s="139" t="s">
        <v>98</v>
      </c>
      <c r="B412" s="140">
        <v>184</v>
      </c>
      <c r="C412" s="140">
        <v>78</v>
      </c>
      <c r="D412" s="141" t="s">
        <v>70</v>
      </c>
      <c r="E412" s="141" t="s">
        <v>76</v>
      </c>
      <c r="F412" s="140" t="s">
        <v>75</v>
      </c>
      <c r="G412" s="147">
        <f t="shared" si="6"/>
        <v>23.03875236294896</v>
      </c>
    </row>
    <row r="413" spans="1:7" ht="12.75">
      <c r="A413" s="139" t="s">
        <v>98</v>
      </c>
      <c r="B413" s="140">
        <v>184</v>
      </c>
      <c r="C413" s="140">
        <v>64</v>
      </c>
      <c r="D413" s="141" t="s">
        <v>70</v>
      </c>
      <c r="E413" s="141" t="s">
        <v>73</v>
      </c>
      <c r="F413" s="140" t="s">
        <v>75</v>
      </c>
      <c r="G413" s="147">
        <f t="shared" si="6"/>
        <v>18.90359168241966</v>
      </c>
    </row>
    <row r="414" spans="1:7" ht="12.75">
      <c r="A414" s="139" t="s">
        <v>98</v>
      </c>
      <c r="B414" s="140">
        <v>168</v>
      </c>
      <c r="C414" s="140">
        <v>58</v>
      </c>
      <c r="D414" s="141" t="s">
        <v>70</v>
      </c>
      <c r="E414" s="141" t="s">
        <v>70</v>
      </c>
      <c r="F414" s="140" t="s">
        <v>71</v>
      </c>
      <c r="G414" s="147">
        <f t="shared" si="6"/>
        <v>20.549886621315196</v>
      </c>
    </row>
    <row r="415" spans="1:7" ht="12.75">
      <c r="A415" s="139" t="s">
        <v>98</v>
      </c>
      <c r="B415" s="140">
        <v>176</v>
      </c>
      <c r="C415" s="140">
        <v>65</v>
      </c>
      <c r="D415" s="141" t="s">
        <v>70</v>
      </c>
      <c r="E415" s="141" t="s">
        <v>70</v>
      </c>
      <c r="F415" s="140" t="s">
        <v>71</v>
      </c>
      <c r="G415" s="147">
        <f t="shared" si="6"/>
        <v>20.983987603305785</v>
      </c>
    </row>
    <row r="416" spans="1:7" ht="12.75">
      <c r="A416" s="139" t="s">
        <v>98</v>
      </c>
      <c r="B416" s="140">
        <v>169</v>
      </c>
      <c r="C416" s="140">
        <v>70</v>
      </c>
      <c r="D416" s="141" t="s">
        <v>70</v>
      </c>
      <c r="E416" s="141" t="s">
        <v>70</v>
      </c>
      <c r="F416" s="140" t="s">
        <v>71</v>
      </c>
      <c r="G416" s="147">
        <f t="shared" si="6"/>
        <v>24.508945765204302</v>
      </c>
    </row>
    <row r="417" spans="1:7" ht="12.75">
      <c r="A417" s="139" t="s">
        <v>98</v>
      </c>
      <c r="B417" s="140">
        <v>161</v>
      </c>
      <c r="C417" s="140">
        <v>58</v>
      </c>
      <c r="D417" s="141" t="s">
        <v>70</v>
      </c>
      <c r="E417" s="141" t="s">
        <v>70</v>
      </c>
      <c r="F417" s="140" t="s">
        <v>71</v>
      </c>
      <c r="G417" s="147">
        <f t="shared" si="6"/>
        <v>22.375679950619187</v>
      </c>
    </row>
    <row r="418" spans="1:7" ht="12.75">
      <c r="A418" s="139" t="s">
        <v>98</v>
      </c>
      <c r="B418" s="140">
        <v>191</v>
      </c>
      <c r="C418" s="140">
        <v>95</v>
      </c>
      <c r="D418" s="141" t="s">
        <v>70</v>
      </c>
      <c r="E418" s="141" t="s">
        <v>70</v>
      </c>
      <c r="F418" s="140" t="s">
        <v>75</v>
      </c>
      <c r="G418" s="147">
        <f t="shared" si="6"/>
        <v>26.040952824758094</v>
      </c>
    </row>
    <row r="419" spans="1:7" ht="12.75">
      <c r="A419" s="139" t="s">
        <v>98</v>
      </c>
      <c r="B419" s="140">
        <v>174</v>
      </c>
      <c r="C419" s="140">
        <v>78</v>
      </c>
      <c r="D419" s="141" t="s">
        <v>74</v>
      </c>
      <c r="E419" s="141" t="s">
        <v>70</v>
      </c>
      <c r="F419" s="140" t="s">
        <v>71</v>
      </c>
      <c r="G419" s="147">
        <f t="shared" si="6"/>
        <v>25.762980578676178</v>
      </c>
    </row>
    <row r="420" spans="1:7" ht="12.75">
      <c r="A420" s="139" t="s">
        <v>98</v>
      </c>
      <c r="B420" s="140">
        <v>177</v>
      </c>
      <c r="C420" s="140">
        <v>70</v>
      </c>
      <c r="D420" s="141" t="s">
        <v>72</v>
      </c>
      <c r="E420" s="141" t="s">
        <v>70</v>
      </c>
      <c r="F420" s="140" t="s">
        <v>75</v>
      </c>
      <c r="G420" s="147">
        <f t="shared" si="6"/>
        <v>22.34351559258195</v>
      </c>
    </row>
    <row r="421" spans="1:7" ht="12.75">
      <c r="A421" s="139" t="s">
        <v>98</v>
      </c>
      <c r="B421" s="140">
        <v>174</v>
      </c>
      <c r="C421" s="140">
        <v>66</v>
      </c>
      <c r="D421" s="141" t="s">
        <v>70</v>
      </c>
      <c r="E421" s="141" t="s">
        <v>70</v>
      </c>
      <c r="F421" s="140" t="s">
        <v>75</v>
      </c>
      <c r="G421" s="147">
        <f t="shared" si="6"/>
        <v>21.79944510503369</v>
      </c>
    </row>
    <row r="422" spans="1:7" ht="12.75">
      <c r="A422" s="139" t="s">
        <v>98</v>
      </c>
      <c r="B422" s="140">
        <v>178</v>
      </c>
      <c r="C422" s="140">
        <v>65</v>
      </c>
      <c r="D422" s="141" t="s">
        <v>74</v>
      </c>
      <c r="E422" s="141" t="s">
        <v>70</v>
      </c>
      <c r="F422" s="140" t="s">
        <v>75</v>
      </c>
      <c r="G422" s="147">
        <f t="shared" si="6"/>
        <v>20.515086478979924</v>
      </c>
    </row>
    <row r="423" spans="1:7" ht="12.75">
      <c r="A423" s="139" t="s">
        <v>98</v>
      </c>
      <c r="B423" s="140">
        <v>173</v>
      </c>
      <c r="C423" s="140">
        <v>64</v>
      </c>
      <c r="D423" s="141" t="s">
        <v>70</v>
      </c>
      <c r="E423" s="141" t="s">
        <v>70</v>
      </c>
      <c r="F423" s="140" t="s">
        <v>75</v>
      </c>
      <c r="G423" s="147">
        <f t="shared" si="6"/>
        <v>21.383941996057334</v>
      </c>
    </row>
    <row r="424" spans="1:7" ht="12.75">
      <c r="A424" s="139" t="s">
        <v>98</v>
      </c>
      <c r="B424" s="140">
        <v>181</v>
      </c>
      <c r="C424" s="140">
        <v>74</v>
      </c>
      <c r="D424" s="141" t="s">
        <v>70</v>
      </c>
      <c r="E424" s="141" t="s">
        <v>70</v>
      </c>
      <c r="F424" s="140" t="s">
        <v>75</v>
      </c>
      <c r="G424" s="147">
        <f t="shared" si="6"/>
        <v>22.587833094227893</v>
      </c>
    </row>
    <row r="425" spans="1:7" ht="12.75">
      <c r="A425" s="139" t="s">
        <v>98</v>
      </c>
      <c r="B425" s="140">
        <v>166</v>
      </c>
      <c r="C425" s="140">
        <v>68</v>
      </c>
      <c r="D425" s="141" t="s">
        <v>72</v>
      </c>
      <c r="E425" s="141" t="s">
        <v>73</v>
      </c>
      <c r="F425" s="140" t="s">
        <v>71</v>
      </c>
      <c r="G425" s="147">
        <f t="shared" si="6"/>
        <v>24.677021338365513</v>
      </c>
    </row>
    <row r="426" spans="1:7" ht="12.75">
      <c r="A426" s="139" t="s">
        <v>98</v>
      </c>
      <c r="B426" s="140">
        <v>170</v>
      </c>
      <c r="C426" s="140">
        <v>55</v>
      </c>
      <c r="D426" s="141" t="s">
        <v>74</v>
      </c>
      <c r="E426" s="141" t="s">
        <v>73</v>
      </c>
      <c r="F426" s="140" t="s">
        <v>71</v>
      </c>
      <c r="G426" s="147">
        <f t="shared" si="6"/>
        <v>19.031141868512112</v>
      </c>
    </row>
    <row r="427" spans="1:7" ht="12.75">
      <c r="A427" s="139" t="s">
        <v>98</v>
      </c>
      <c r="B427" s="140">
        <v>173</v>
      </c>
      <c r="C427" s="140">
        <v>56</v>
      </c>
      <c r="D427" s="141" t="s">
        <v>72</v>
      </c>
      <c r="E427" s="141" t="s">
        <v>73</v>
      </c>
      <c r="F427" s="140" t="s">
        <v>71</v>
      </c>
      <c r="G427" s="147">
        <f t="shared" si="6"/>
        <v>18.710949246550168</v>
      </c>
    </row>
    <row r="428" spans="1:7" ht="12.75">
      <c r="A428" s="139" t="s">
        <v>98</v>
      </c>
      <c r="B428" s="140">
        <v>183</v>
      </c>
      <c r="C428" s="140">
        <v>65</v>
      </c>
      <c r="D428" s="141" t="s">
        <v>70</v>
      </c>
      <c r="E428" s="141" t="s">
        <v>70</v>
      </c>
      <c r="F428" s="140" t="s">
        <v>71</v>
      </c>
      <c r="G428" s="147">
        <f t="shared" si="6"/>
        <v>19.409358296754156</v>
      </c>
    </row>
    <row r="429" spans="1:7" ht="12.75">
      <c r="A429" s="139" t="s">
        <v>98</v>
      </c>
      <c r="B429" s="140">
        <v>174</v>
      </c>
      <c r="C429" s="140">
        <v>51</v>
      </c>
      <c r="D429" s="141" t="s">
        <v>72</v>
      </c>
      <c r="E429" s="141" t="s">
        <v>73</v>
      </c>
      <c r="F429" s="140" t="s">
        <v>71</v>
      </c>
      <c r="G429" s="147">
        <f t="shared" si="6"/>
        <v>16.84502576298058</v>
      </c>
    </row>
    <row r="430" spans="1:7" ht="12.75">
      <c r="A430" s="139" t="s">
        <v>99</v>
      </c>
      <c r="B430" s="140">
        <v>170</v>
      </c>
      <c r="C430" s="140">
        <v>65</v>
      </c>
      <c r="D430" s="141" t="s">
        <v>70</v>
      </c>
      <c r="E430" s="141" t="s">
        <v>70</v>
      </c>
      <c r="F430" s="140" t="s">
        <v>75</v>
      </c>
      <c r="G430" s="147">
        <f t="shared" si="6"/>
        <v>22.49134948096886</v>
      </c>
    </row>
    <row r="431" spans="1:7" ht="12.75">
      <c r="A431" s="139" t="s">
        <v>99</v>
      </c>
      <c r="B431" s="140">
        <v>181</v>
      </c>
      <c r="C431" s="140">
        <v>82</v>
      </c>
      <c r="D431" s="141" t="s">
        <v>70</v>
      </c>
      <c r="E431" s="141" t="s">
        <v>70</v>
      </c>
      <c r="F431" s="140" t="s">
        <v>75</v>
      </c>
      <c r="G431" s="147">
        <f t="shared" si="6"/>
        <v>25.029760996306585</v>
      </c>
    </row>
    <row r="432" spans="1:7" ht="12.75">
      <c r="A432" s="139" t="s">
        <v>99</v>
      </c>
      <c r="B432" s="140">
        <v>176</v>
      </c>
      <c r="C432" s="140">
        <v>67</v>
      </c>
      <c r="D432" s="141" t="s">
        <v>74</v>
      </c>
      <c r="E432" s="141" t="s">
        <v>73</v>
      </c>
      <c r="F432" s="140" t="s">
        <v>75</v>
      </c>
      <c r="G432" s="147">
        <f t="shared" si="6"/>
        <v>21.62964876033058</v>
      </c>
    </row>
    <row r="433" spans="1:7" ht="12.75">
      <c r="A433" s="139" t="s">
        <v>99</v>
      </c>
      <c r="B433" s="140">
        <v>188</v>
      </c>
      <c r="C433" s="140">
        <v>90</v>
      </c>
      <c r="D433" s="141" t="s">
        <v>74</v>
      </c>
      <c r="E433" s="141" t="s">
        <v>70</v>
      </c>
      <c r="F433" s="140" t="s">
        <v>75</v>
      </c>
      <c r="G433" s="147">
        <f t="shared" si="6"/>
        <v>25.46401086464464</v>
      </c>
    </row>
    <row r="434" spans="1:7" ht="12.75">
      <c r="A434" s="139" t="s">
        <v>99</v>
      </c>
      <c r="B434" s="140">
        <v>163</v>
      </c>
      <c r="C434" s="140">
        <v>56</v>
      </c>
      <c r="D434" s="141" t="s">
        <v>74</v>
      </c>
      <c r="E434" s="141" t="s">
        <v>70</v>
      </c>
      <c r="F434" s="140" t="s">
        <v>71</v>
      </c>
      <c r="G434" s="147">
        <f t="shared" si="6"/>
        <v>21.077195227520797</v>
      </c>
    </row>
    <row r="435" spans="1:7" ht="12.75">
      <c r="A435" s="139" t="s">
        <v>99</v>
      </c>
      <c r="B435" s="140">
        <v>169</v>
      </c>
      <c r="C435" s="140">
        <v>62</v>
      </c>
      <c r="D435" s="141" t="s">
        <v>70</v>
      </c>
      <c r="E435" s="141" t="s">
        <v>70</v>
      </c>
      <c r="F435" s="140" t="s">
        <v>71</v>
      </c>
      <c r="G435" s="147">
        <f t="shared" si="6"/>
        <v>21.707923392038097</v>
      </c>
    </row>
    <row r="436" spans="1:7" ht="12.75">
      <c r="A436" s="139" t="s">
        <v>99</v>
      </c>
      <c r="B436" s="140">
        <v>177</v>
      </c>
      <c r="C436" s="140">
        <v>65</v>
      </c>
      <c r="D436" s="141" t="s">
        <v>72</v>
      </c>
      <c r="E436" s="141" t="s">
        <v>73</v>
      </c>
      <c r="F436" s="140" t="s">
        <v>75</v>
      </c>
      <c r="G436" s="147">
        <f t="shared" si="6"/>
        <v>20.747550193111813</v>
      </c>
    </row>
    <row r="437" spans="1:7" ht="12.75">
      <c r="A437" s="139" t="s">
        <v>99</v>
      </c>
      <c r="B437" s="140">
        <v>170</v>
      </c>
      <c r="C437" s="140">
        <v>68</v>
      </c>
      <c r="D437" s="141" t="s">
        <v>70</v>
      </c>
      <c r="E437" s="141" t="s">
        <v>70</v>
      </c>
      <c r="F437" s="140" t="s">
        <v>75</v>
      </c>
      <c r="G437" s="147">
        <f t="shared" si="6"/>
        <v>23.529411764705884</v>
      </c>
    </row>
    <row r="438" spans="1:7" ht="12.75">
      <c r="A438" s="139" t="s">
        <v>99</v>
      </c>
      <c r="B438" s="140">
        <v>174</v>
      </c>
      <c r="C438" s="140">
        <v>61</v>
      </c>
      <c r="D438" s="141" t="s">
        <v>72</v>
      </c>
      <c r="E438" s="141" t="s">
        <v>73</v>
      </c>
      <c r="F438" s="140" t="s">
        <v>71</v>
      </c>
      <c r="G438" s="147">
        <f t="shared" si="6"/>
        <v>20.147971991015986</v>
      </c>
    </row>
    <row r="439" spans="1:7" ht="12.75">
      <c r="A439" s="139" t="s">
        <v>99</v>
      </c>
      <c r="B439" s="140">
        <v>178</v>
      </c>
      <c r="C439" s="140">
        <v>65</v>
      </c>
      <c r="D439" s="141" t="s">
        <v>74</v>
      </c>
      <c r="E439" s="141" t="s">
        <v>73</v>
      </c>
      <c r="F439" s="140" t="s">
        <v>71</v>
      </c>
      <c r="G439" s="147">
        <f t="shared" si="6"/>
        <v>20.515086478979924</v>
      </c>
    </row>
    <row r="440" spans="1:7" ht="12.75">
      <c r="A440" s="139" t="s">
        <v>99</v>
      </c>
      <c r="B440" s="140">
        <v>186</v>
      </c>
      <c r="C440" s="140">
        <v>72</v>
      </c>
      <c r="D440" s="141" t="s">
        <v>72</v>
      </c>
      <c r="E440" s="141" t="s">
        <v>70</v>
      </c>
      <c r="F440" s="140" t="s">
        <v>75</v>
      </c>
      <c r="G440" s="147">
        <f t="shared" si="6"/>
        <v>20.811654526534856</v>
      </c>
    </row>
    <row r="441" spans="1:7" ht="12.75">
      <c r="A441" s="139" t="s">
        <v>99</v>
      </c>
      <c r="B441" s="140">
        <v>156</v>
      </c>
      <c r="C441" s="140">
        <v>56</v>
      </c>
      <c r="D441" s="141" t="s">
        <v>70</v>
      </c>
      <c r="E441" s="141" t="s">
        <v>70</v>
      </c>
      <c r="F441" s="140" t="s">
        <v>71</v>
      </c>
      <c r="G441" s="147">
        <f t="shared" si="6"/>
        <v>23.011176857330703</v>
      </c>
    </row>
    <row r="442" spans="1:7" ht="12.75">
      <c r="A442" s="139" t="s">
        <v>99</v>
      </c>
      <c r="B442" s="140">
        <v>170</v>
      </c>
      <c r="C442" s="140">
        <v>67</v>
      </c>
      <c r="D442" s="141" t="s">
        <v>74</v>
      </c>
      <c r="E442" s="141" t="s">
        <v>70</v>
      </c>
      <c r="F442" s="140" t="s">
        <v>75</v>
      </c>
      <c r="G442" s="147">
        <f t="shared" si="6"/>
        <v>23.18339100346021</v>
      </c>
    </row>
    <row r="443" spans="1:7" ht="12.75">
      <c r="A443" s="139" t="s">
        <v>99</v>
      </c>
      <c r="B443" s="140">
        <v>163</v>
      </c>
      <c r="C443" s="140">
        <v>50</v>
      </c>
      <c r="D443" s="141" t="s">
        <v>74</v>
      </c>
      <c r="E443" s="141" t="s">
        <v>70</v>
      </c>
      <c r="F443" s="140" t="s">
        <v>71</v>
      </c>
      <c r="G443" s="147">
        <f t="shared" si="6"/>
        <v>18.818924310286427</v>
      </c>
    </row>
    <row r="444" spans="1:7" ht="12.75">
      <c r="A444" s="139" t="s">
        <v>99</v>
      </c>
      <c r="B444" s="140">
        <v>181</v>
      </c>
      <c r="C444" s="140">
        <v>75</v>
      </c>
      <c r="D444" s="141" t="s">
        <v>70</v>
      </c>
      <c r="E444" s="141" t="s">
        <v>70</v>
      </c>
      <c r="F444" s="140" t="s">
        <v>75</v>
      </c>
      <c r="G444" s="147">
        <f t="shared" si="6"/>
        <v>22.89307408198773</v>
      </c>
    </row>
    <row r="445" spans="1:7" ht="12.75">
      <c r="A445" s="139" t="s">
        <v>99</v>
      </c>
      <c r="B445" s="140">
        <v>172</v>
      </c>
      <c r="C445" s="140">
        <v>60</v>
      </c>
      <c r="D445" s="141" t="s">
        <v>70</v>
      </c>
      <c r="E445" s="141" t="s">
        <v>70</v>
      </c>
      <c r="F445" s="140" t="s">
        <v>71</v>
      </c>
      <c r="G445" s="147">
        <f t="shared" si="6"/>
        <v>20.281233098972418</v>
      </c>
    </row>
    <row r="446" spans="1:7" ht="12.75">
      <c r="A446" s="139" t="s">
        <v>99</v>
      </c>
      <c r="B446" s="140">
        <v>161</v>
      </c>
      <c r="C446" s="140">
        <v>54</v>
      </c>
      <c r="D446" s="141" t="s">
        <v>70</v>
      </c>
      <c r="E446" s="141" t="s">
        <v>70</v>
      </c>
      <c r="F446" s="140" t="s">
        <v>71</v>
      </c>
      <c r="G446" s="147">
        <f t="shared" si="6"/>
        <v>20.832529609197174</v>
      </c>
    </row>
    <row r="447" spans="1:7" ht="12.75">
      <c r="A447" s="139" t="s">
        <v>99</v>
      </c>
      <c r="B447" s="140">
        <v>164</v>
      </c>
      <c r="C447" s="140">
        <v>60</v>
      </c>
      <c r="D447" s="141" t="s">
        <v>70</v>
      </c>
      <c r="E447" s="141" t="s">
        <v>70</v>
      </c>
      <c r="F447" s="140" t="s">
        <v>71</v>
      </c>
      <c r="G447" s="147">
        <f t="shared" si="6"/>
        <v>22.308149910767405</v>
      </c>
    </row>
    <row r="448" spans="1:7" ht="12.75">
      <c r="A448" s="139" t="s">
        <v>99</v>
      </c>
      <c r="B448" s="140">
        <v>155</v>
      </c>
      <c r="C448" s="140">
        <v>49</v>
      </c>
      <c r="D448" s="141" t="s">
        <v>70</v>
      </c>
      <c r="E448" s="141" t="s">
        <v>70</v>
      </c>
      <c r="F448" s="140" t="s">
        <v>71</v>
      </c>
      <c r="G448" s="147">
        <f t="shared" si="6"/>
        <v>20.39542143600416</v>
      </c>
    </row>
    <row r="449" spans="1:7" ht="12.75">
      <c r="A449" s="139" t="s">
        <v>99</v>
      </c>
      <c r="B449" s="140">
        <v>173</v>
      </c>
      <c r="C449" s="140">
        <v>70</v>
      </c>
      <c r="D449" s="141" t="s">
        <v>74</v>
      </c>
      <c r="E449" s="141" t="s">
        <v>70</v>
      </c>
      <c r="F449" s="140" t="s">
        <v>75</v>
      </c>
      <c r="G449" s="147">
        <f t="shared" si="6"/>
        <v>23.38868655818771</v>
      </c>
    </row>
    <row r="450" spans="1:7" ht="12.75">
      <c r="A450" s="139" t="s">
        <v>99</v>
      </c>
      <c r="B450" s="140">
        <v>165</v>
      </c>
      <c r="C450" s="140">
        <v>50</v>
      </c>
      <c r="D450" s="141" t="s">
        <v>72</v>
      </c>
      <c r="E450" s="141" t="s">
        <v>76</v>
      </c>
      <c r="F450" s="140" t="s">
        <v>71</v>
      </c>
      <c r="G450" s="147">
        <f aca="true" t="shared" si="7" ref="G450:G513">Gewicht/(Grösse/100)^2</f>
        <v>18.36547291092746</v>
      </c>
    </row>
    <row r="451" spans="1:7" ht="12.75">
      <c r="A451" s="139" t="s">
        <v>99</v>
      </c>
      <c r="B451" s="140">
        <v>187</v>
      </c>
      <c r="C451" s="140">
        <v>84</v>
      </c>
      <c r="D451" s="141" t="s">
        <v>72</v>
      </c>
      <c r="E451" s="141" t="s">
        <v>73</v>
      </c>
      <c r="F451" s="140" t="s">
        <v>75</v>
      </c>
      <c r="G451" s="147">
        <f t="shared" si="7"/>
        <v>24.021275987303035</v>
      </c>
    </row>
    <row r="452" spans="1:7" ht="12.75">
      <c r="A452" s="139" t="s">
        <v>99</v>
      </c>
      <c r="B452" s="140">
        <v>183</v>
      </c>
      <c r="C452" s="140">
        <v>83</v>
      </c>
      <c r="D452" s="141" t="s">
        <v>70</v>
      </c>
      <c r="E452" s="141" t="s">
        <v>70</v>
      </c>
      <c r="F452" s="140" t="s">
        <v>75</v>
      </c>
      <c r="G452" s="147">
        <f t="shared" si="7"/>
        <v>24.78425751739377</v>
      </c>
    </row>
    <row r="453" spans="1:7" ht="12.75">
      <c r="A453" s="139" t="s">
        <v>99</v>
      </c>
      <c r="B453" s="140">
        <v>168</v>
      </c>
      <c r="C453" s="140">
        <v>60</v>
      </c>
      <c r="D453" s="141" t="s">
        <v>70</v>
      </c>
      <c r="E453" s="141" t="s">
        <v>76</v>
      </c>
      <c r="F453" s="140" t="s">
        <v>75</v>
      </c>
      <c r="G453" s="147">
        <f t="shared" si="7"/>
        <v>21.258503401360546</v>
      </c>
    </row>
    <row r="454" spans="1:7" ht="12.75">
      <c r="A454" s="139" t="s">
        <v>99</v>
      </c>
      <c r="B454" s="140">
        <v>179</v>
      </c>
      <c r="C454" s="140">
        <v>72</v>
      </c>
      <c r="D454" s="141" t="s">
        <v>70</v>
      </c>
      <c r="E454" s="141" t="s">
        <v>70</v>
      </c>
      <c r="F454" s="140" t="s">
        <v>75</v>
      </c>
      <c r="G454" s="147">
        <f t="shared" si="7"/>
        <v>22.47120876377142</v>
      </c>
    </row>
    <row r="455" spans="1:7" ht="12.75">
      <c r="A455" s="139" t="s">
        <v>99</v>
      </c>
      <c r="B455" s="140">
        <v>175</v>
      </c>
      <c r="C455" s="140">
        <v>60</v>
      </c>
      <c r="D455" s="141" t="s">
        <v>70</v>
      </c>
      <c r="E455" s="141" t="s">
        <v>70</v>
      </c>
      <c r="F455" s="140" t="s">
        <v>71</v>
      </c>
      <c r="G455" s="147">
        <f t="shared" si="7"/>
        <v>19.591836734693878</v>
      </c>
    </row>
    <row r="456" spans="1:7" ht="12.75">
      <c r="A456" s="139" t="s">
        <v>99</v>
      </c>
      <c r="B456" s="140">
        <v>178</v>
      </c>
      <c r="C456" s="140">
        <v>73</v>
      </c>
      <c r="D456" s="141" t="s">
        <v>70</v>
      </c>
      <c r="E456" s="141" t="s">
        <v>73</v>
      </c>
      <c r="F456" s="140" t="s">
        <v>75</v>
      </c>
      <c r="G456" s="147">
        <f t="shared" si="7"/>
        <v>23.04002019946976</v>
      </c>
    </row>
    <row r="457" spans="1:7" ht="12.75">
      <c r="A457" s="139" t="s">
        <v>99</v>
      </c>
      <c r="B457" s="140">
        <v>170</v>
      </c>
      <c r="C457" s="140">
        <v>65</v>
      </c>
      <c r="D457" s="141" t="s">
        <v>70</v>
      </c>
      <c r="E457" s="141" t="s">
        <v>70</v>
      </c>
      <c r="F457" s="140" t="s">
        <v>71</v>
      </c>
      <c r="G457" s="147">
        <f t="shared" si="7"/>
        <v>22.49134948096886</v>
      </c>
    </row>
    <row r="458" spans="1:7" ht="12.75">
      <c r="A458" s="139" t="s">
        <v>99</v>
      </c>
      <c r="B458" s="140">
        <v>175</v>
      </c>
      <c r="C458" s="140">
        <v>70</v>
      </c>
      <c r="D458" s="141" t="s">
        <v>72</v>
      </c>
      <c r="E458" s="141" t="s">
        <v>70</v>
      </c>
      <c r="F458" s="140" t="s">
        <v>75</v>
      </c>
      <c r="G458" s="147">
        <f t="shared" si="7"/>
        <v>22.857142857142858</v>
      </c>
    </row>
    <row r="459" spans="1:7" ht="12.75">
      <c r="A459" s="139" t="s">
        <v>99</v>
      </c>
      <c r="B459" s="140">
        <v>175</v>
      </c>
      <c r="C459" s="140">
        <v>62</v>
      </c>
      <c r="D459" s="141" t="s">
        <v>70</v>
      </c>
      <c r="E459" s="141" t="s">
        <v>70</v>
      </c>
      <c r="F459" s="140" t="s">
        <v>75</v>
      </c>
      <c r="G459" s="147">
        <f t="shared" si="7"/>
        <v>20.244897959183675</v>
      </c>
    </row>
    <row r="460" spans="1:7" ht="12.75">
      <c r="A460" s="139" t="s">
        <v>99</v>
      </c>
      <c r="B460" s="140">
        <v>175</v>
      </c>
      <c r="C460" s="140">
        <v>70</v>
      </c>
      <c r="D460" s="141" t="s">
        <v>74</v>
      </c>
      <c r="E460" s="141" t="s">
        <v>70</v>
      </c>
      <c r="F460" s="140" t="s">
        <v>75</v>
      </c>
      <c r="G460" s="147">
        <f t="shared" si="7"/>
        <v>22.857142857142858</v>
      </c>
    </row>
    <row r="461" spans="1:7" ht="12.75">
      <c r="A461" s="139" t="s">
        <v>99</v>
      </c>
      <c r="B461" s="140">
        <v>180</v>
      </c>
      <c r="C461" s="140">
        <v>82</v>
      </c>
      <c r="D461" s="141" t="s">
        <v>72</v>
      </c>
      <c r="E461" s="141" t="s">
        <v>70</v>
      </c>
      <c r="F461" s="140" t="s">
        <v>75</v>
      </c>
      <c r="G461" s="147">
        <f t="shared" si="7"/>
        <v>25.30864197530864</v>
      </c>
    </row>
    <row r="462" spans="1:7" ht="12.75">
      <c r="A462" s="139" t="s">
        <v>99</v>
      </c>
      <c r="B462" s="140">
        <v>175</v>
      </c>
      <c r="C462" s="140">
        <v>71</v>
      </c>
      <c r="D462" s="141" t="s">
        <v>72</v>
      </c>
      <c r="E462" s="141" t="s">
        <v>73</v>
      </c>
      <c r="F462" s="140" t="s">
        <v>75</v>
      </c>
      <c r="G462" s="147">
        <f t="shared" si="7"/>
        <v>23.183673469387756</v>
      </c>
    </row>
    <row r="463" spans="1:7" ht="12.75">
      <c r="A463" s="139" t="s">
        <v>99</v>
      </c>
      <c r="B463" s="140">
        <v>184</v>
      </c>
      <c r="C463" s="140">
        <v>68</v>
      </c>
      <c r="D463" s="141" t="s">
        <v>70</v>
      </c>
      <c r="E463" s="141" t="s">
        <v>73</v>
      </c>
      <c r="F463" s="140" t="s">
        <v>75</v>
      </c>
      <c r="G463" s="147">
        <f t="shared" si="7"/>
        <v>20.085066162570886</v>
      </c>
    </row>
    <row r="464" spans="1:7" ht="12.75">
      <c r="A464" s="139" t="s">
        <v>99</v>
      </c>
      <c r="B464" s="140">
        <v>169</v>
      </c>
      <c r="C464" s="140">
        <v>52</v>
      </c>
      <c r="D464" s="141" t="s">
        <v>74</v>
      </c>
      <c r="E464" s="141" t="s">
        <v>70</v>
      </c>
      <c r="F464" s="140" t="s">
        <v>71</v>
      </c>
      <c r="G464" s="147">
        <f t="shared" si="7"/>
        <v>18.20664542558034</v>
      </c>
    </row>
    <row r="465" spans="1:7" ht="12.75">
      <c r="A465" s="139" t="s">
        <v>99</v>
      </c>
      <c r="B465" s="140">
        <v>175</v>
      </c>
      <c r="C465" s="140">
        <v>75</v>
      </c>
      <c r="D465" s="141" t="s">
        <v>70</v>
      </c>
      <c r="E465" s="141" t="s">
        <v>70</v>
      </c>
      <c r="F465" s="140" t="s">
        <v>71</v>
      </c>
      <c r="G465" s="147">
        <f t="shared" si="7"/>
        <v>24.489795918367346</v>
      </c>
    </row>
    <row r="466" spans="1:7" ht="12.75">
      <c r="A466" s="139" t="s">
        <v>99</v>
      </c>
      <c r="B466" s="140">
        <v>185</v>
      </c>
      <c r="C466" s="140">
        <v>75</v>
      </c>
      <c r="D466" s="141" t="s">
        <v>72</v>
      </c>
      <c r="E466" s="141" t="s">
        <v>73</v>
      </c>
      <c r="F466" s="140" t="s">
        <v>75</v>
      </c>
      <c r="G466" s="147">
        <f t="shared" si="7"/>
        <v>21.913805697589478</v>
      </c>
    </row>
    <row r="467" spans="1:7" ht="12.75">
      <c r="A467" s="139" t="s">
        <v>99</v>
      </c>
      <c r="B467" s="140">
        <v>162</v>
      </c>
      <c r="C467" s="140">
        <v>55</v>
      </c>
      <c r="D467" s="141" t="s">
        <v>74</v>
      </c>
      <c r="E467" s="141" t="s">
        <v>73</v>
      </c>
      <c r="F467" s="140" t="s">
        <v>71</v>
      </c>
      <c r="G467" s="147">
        <f t="shared" si="7"/>
        <v>20.957171162932475</v>
      </c>
    </row>
    <row r="468" spans="1:7" ht="12.75">
      <c r="A468" s="139" t="s">
        <v>99</v>
      </c>
      <c r="B468" s="140">
        <v>167</v>
      </c>
      <c r="C468" s="140">
        <v>52</v>
      </c>
      <c r="D468" s="141" t="s">
        <v>74</v>
      </c>
      <c r="E468" s="141" t="s">
        <v>70</v>
      </c>
      <c r="F468" s="140" t="s">
        <v>71</v>
      </c>
      <c r="G468" s="147">
        <f t="shared" si="7"/>
        <v>18.645344042454013</v>
      </c>
    </row>
    <row r="469" spans="1:7" ht="12.75">
      <c r="A469" s="139" t="s">
        <v>99</v>
      </c>
      <c r="B469" s="140">
        <v>173</v>
      </c>
      <c r="C469" s="140">
        <v>64</v>
      </c>
      <c r="D469" s="141" t="s">
        <v>70</v>
      </c>
      <c r="E469" s="141" t="s">
        <v>73</v>
      </c>
      <c r="F469" s="140" t="s">
        <v>75</v>
      </c>
      <c r="G469" s="147">
        <f t="shared" si="7"/>
        <v>21.383941996057334</v>
      </c>
    </row>
    <row r="470" spans="1:7" ht="12.75">
      <c r="A470" s="139" t="s">
        <v>99</v>
      </c>
      <c r="B470" s="140">
        <v>185</v>
      </c>
      <c r="C470" s="140">
        <v>70</v>
      </c>
      <c r="D470" s="141" t="s">
        <v>72</v>
      </c>
      <c r="E470" s="141" t="s">
        <v>70</v>
      </c>
      <c r="F470" s="140" t="s">
        <v>75</v>
      </c>
      <c r="G470" s="147">
        <f t="shared" si="7"/>
        <v>20.45288531775018</v>
      </c>
    </row>
    <row r="471" spans="1:7" ht="12.75">
      <c r="A471" s="139" t="s">
        <v>99</v>
      </c>
      <c r="B471" s="140">
        <v>185</v>
      </c>
      <c r="C471" s="140">
        <v>80</v>
      </c>
      <c r="D471" s="141" t="s">
        <v>72</v>
      </c>
      <c r="E471" s="141" t="s">
        <v>73</v>
      </c>
      <c r="F471" s="140" t="s">
        <v>75</v>
      </c>
      <c r="G471" s="147">
        <f t="shared" si="7"/>
        <v>23.37472607742878</v>
      </c>
    </row>
    <row r="472" spans="1:7" ht="12.75">
      <c r="A472" s="139" t="s">
        <v>99</v>
      </c>
      <c r="B472" s="140">
        <v>185</v>
      </c>
      <c r="C472" s="140">
        <v>74</v>
      </c>
      <c r="D472" s="141" t="s">
        <v>72</v>
      </c>
      <c r="E472" s="141" t="s">
        <v>77</v>
      </c>
      <c r="F472" s="140" t="s">
        <v>75</v>
      </c>
      <c r="G472" s="147">
        <f t="shared" si="7"/>
        <v>21.62162162162162</v>
      </c>
    </row>
    <row r="473" spans="1:7" ht="12.75">
      <c r="A473" s="139" t="s">
        <v>99</v>
      </c>
      <c r="B473" s="140">
        <v>172</v>
      </c>
      <c r="C473" s="140">
        <v>64</v>
      </c>
      <c r="D473" s="141" t="s">
        <v>70</v>
      </c>
      <c r="E473" s="141" t="s">
        <v>70</v>
      </c>
      <c r="F473" s="140" t="s">
        <v>75</v>
      </c>
      <c r="G473" s="147">
        <f t="shared" si="7"/>
        <v>21.63331530557058</v>
      </c>
    </row>
    <row r="474" spans="1:7" ht="12.75">
      <c r="A474" s="139" t="s">
        <v>99</v>
      </c>
      <c r="B474" s="140">
        <v>182</v>
      </c>
      <c r="C474" s="140">
        <v>80</v>
      </c>
      <c r="D474" s="141" t="s">
        <v>70</v>
      </c>
      <c r="E474" s="141" t="s">
        <v>73</v>
      </c>
      <c r="F474" s="140" t="s">
        <v>75</v>
      </c>
      <c r="G474" s="147">
        <f t="shared" si="7"/>
        <v>24.151672503320853</v>
      </c>
    </row>
    <row r="475" spans="1:7" ht="12.75">
      <c r="A475" s="139" t="s">
        <v>99</v>
      </c>
      <c r="B475" s="140">
        <v>202</v>
      </c>
      <c r="C475" s="140">
        <v>97</v>
      </c>
      <c r="D475" s="141" t="s">
        <v>70</v>
      </c>
      <c r="E475" s="141" t="s">
        <v>70</v>
      </c>
      <c r="F475" s="140" t="s">
        <v>75</v>
      </c>
      <c r="G475" s="147">
        <f t="shared" si="7"/>
        <v>23.772179198117833</v>
      </c>
    </row>
    <row r="476" spans="1:7" ht="12.75">
      <c r="A476" s="139" t="s">
        <v>99</v>
      </c>
      <c r="B476" s="140">
        <v>181</v>
      </c>
      <c r="C476" s="140">
        <v>80</v>
      </c>
      <c r="D476" s="141" t="s">
        <v>72</v>
      </c>
      <c r="E476" s="141" t="s">
        <v>70</v>
      </c>
      <c r="F476" s="140" t="s">
        <v>75</v>
      </c>
      <c r="G476" s="147">
        <f t="shared" si="7"/>
        <v>24.41927902078691</v>
      </c>
    </row>
    <row r="477" spans="1:7" ht="12.75">
      <c r="A477" s="139" t="s">
        <v>99</v>
      </c>
      <c r="B477" s="140">
        <v>182</v>
      </c>
      <c r="C477" s="140">
        <v>70</v>
      </c>
      <c r="D477" s="141" t="s">
        <v>70</v>
      </c>
      <c r="E477" s="141" t="s">
        <v>70</v>
      </c>
      <c r="F477" s="140" t="s">
        <v>75</v>
      </c>
      <c r="G477" s="147">
        <f t="shared" si="7"/>
        <v>21.132713440405748</v>
      </c>
    </row>
    <row r="478" spans="1:7" ht="12.75">
      <c r="A478" s="139" t="s">
        <v>99</v>
      </c>
      <c r="B478" s="140">
        <v>195</v>
      </c>
      <c r="C478" s="140">
        <v>73</v>
      </c>
      <c r="D478" s="141" t="s">
        <v>70</v>
      </c>
      <c r="E478" s="141" t="s">
        <v>70</v>
      </c>
      <c r="F478" s="140" t="s">
        <v>75</v>
      </c>
      <c r="G478" s="147">
        <f t="shared" si="7"/>
        <v>19.197896120973045</v>
      </c>
    </row>
    <row r="479" spans="1:7" ht="12.75">
      <c r="A479" s="139" t="s">
        <v>99</v>
      </c>
      <c r="B479" s="140">
        <v>185</v>
      </c>
      <c r="C479" s="140">
        <v>83</v>
      </c>
      <c r="D479" s="141" t="s">
        <v>74</v>
      </c>
      <c r="E479" s="141" t="s">
        <v>70</v>
      </c>
      <c r="F479" s="140" t="s">
        <v>75</v>
      </c>
      <c r="G479" s="147">
        <f t="shared" si="7"/>
        <v>24.251278305332356</v>
      </c>
    </row>
    <row r="480" spans="1:7" ht="12.75">
      <c r="A480" s="139" t="s">
        <v>99</v>
      </c>
      <c r="B480" s="140">
        <v>168</v>
      </c>
      <c r="C480" s="140">
        <v>71</v>
      </c>
      <c r="D480" s="141" t="s">
        <v>70</v>
      </c>
      <c r="E480" s="141" t="s">
        <v>70</v>
      </c>
      <c r="F480" s="140" t="s">
        <v>75</v>
      </c>
      <c r="G480" s="147">
        <f t="shared" si="7"/>
        <v>25.15589569160998</v>
      </c>
    </row>
    <row r="481" spans="1:7" ht="12.75">
      <c r="A481" s="139" t="s">
        <v>99</v>
      </c>
      <c r="B481" s="140">
        <v>182</v>
      </c>
      <c r="C481" s="140">
        <v>65</v>
      </c>
      <c r="D481" s="141" t="s">
        <v>72</v>
      </c>
      <c r="E481" s="141" t="s">
        <v>73</v>
      </c>
      <c r="F481" s="140" t="s">
        <v>75</v>
      </c>
      <c r="G481" s="147">
        <f t="shared" si="7"/>
        <v>19.623233908948194</v>
      </c>
    </row>
    <row r="482" spans="1:7" ht="12.75">
      <c r="A482" s="139" t="s">
        <v>99</v>
      </c>
      <c r="B482" s="140">
        <v>177</v>
      </c>
      <c r="C482" s="140">
        <v>90</v>
      </c>
      <c r="D482" s="141" t="s">
        <v>70</v>
      </c>
      <c r="E482" s="141" t="s">
        <v>70</v>
      </c>
      <c r="F482" s="140" t="s">
        <v>75</v>
      </c>
      <c r="G482" s="147">
        <f t="shared" si="7"/>
        <v>28.72737719046251</v>
      </c>
    </row>
    <row r="483" spans="1:7" ht="12.75">
      <c r="A483" s="139" t="s">
        <v>99</v>
      </c>
      <c r="B483" s="140">
        <v>185</v>
      </c>
      <c r="C483" s="140">
        <v>90</v>
      </c>
      <c r="D483" s="141" t="s">
        <v>72</v>
      </c>
      <c r="E483" s="141" t="s">
        <v>70</v>
      </c>
      <c r="F483" s="140" t="s">
        <v>75</v>
      </c>
      <c r="G483" s="147">
        <f t="shared" si="7"/>
        <v>26.296566837107374</v>
      </c>
    </row>
    <row r="484" spans="1:7" ht="12.75">
      <c r="A484" s="139" t="s">
        <v>99</v>
      </c>
      <c r="B484" s="140">
        <v>160</v>
      </c>
      <c r="C484" s="140">
        <v>62</v>
      </c>
      <c r="D484" s="141" t="s">
        <v>74</v>
      </c>
      <c r="E484" s="141" t="s">
        <v>70</v>
      </c>
      <c r="F484" s="140" t="s">
        <v>75</v>
      </c>
      <c r="G484" s="147">
        <f t="shared" si="7"/>
        <v>24.218749999999996</v>
      </c>
    </row>
    <row r="485" spans="1:7" ht="12.75">
      <c r="A485" s="139" t="s">
        <v>99</v>
      </c>
      <c r="B485" s="140">
        <v>187</v>
      </c>
      <c r="C485" s="140">
        <v>82</v>
      </c>
      <c r="D485" s="141" t="s">
        <v>70</v>
      </c>
      <c r="E485" s="141" t="s">
        <v>73</v>
      </c>
      <c r="F485" s="140" t="s">
        <v>75</v>
      </c>
      <c r="G485" s="147">
        <f t="shared" si="7"/>
        <v>23.449340844748203</v>
      </c>
    </row>
    <row r="486" spans="1:7" ht="12.75">
      <c r="A486" s="139" t="s">
        <v>99</v>
      </c>
      <c r="B486" s="140">
        <v>160</v>
      </c>
      <c r="C486" s="140">
        <v>80</v>
      </c>
      <c r="D486" s="141" t="s">
        <v>74</v>
      </c>
      <c r="E486" s="141" t="s">
        <v>73</v>
      </c>
      <c r="F486" s="140" t="s">
        <v>71</v>
      </c>
      <c r="G486" s="147">
        <f t="shared" si="7"/>
        <v>31.249999999999993</v>
      </c>
    </row>
    <row r="487" spans="1:7" ht="12.75">
      <c r="A487" s="139" t="s">
        <v>99</v>
      </c>
      <c r="B487" s="140">
        <v>178</v>
      </c>
      <c r="C487" s="140">
        <v>64</v>
      </c>
      <c r="D487" s="141" t="s">
        <v>70</v>
      </c>
      <c r="E487" s="141" t="s">
        <v>70</v>
      </c>
      <c r="F487" s="140" t="s">
        <v>75</v>
      </c>
      <c r="G487" s="147">
        <f t="shared" si="7"/>
        <v>20.199469763918696</v>
      </c>
    </row>
    <row r="488" spans="1:7" ht="12.75">
      <c r="A488" s="139" t="s">
        <v>99</v>
      </c>
      <c r="B488" s="140">
        <v>170</v>
      </c>
      <c r="C488" s="140">
        <v>61</v>
      </c>
      <c r="D488" s="141" t="s">
        <v>70</v>
      </c>
      <c r="E488" s="141" t="s">
        <v>70</v>
      </c>
      <c r="F488" s="140" t="s">
        <v>71</v>
      </c>
      <c r="G488" s="147">
        <f t="shared" si="7"/>
        <v>21.107266435986162</v>
      </c>
    </row>
    <row r="489" spans="1:7" ht="12.75">
      <c r="A489" s="139" t="s">
        <v>99</v>
      </c>
      <c r="B489" s="140">
        <v>165</v>
      </c>
      <c r="C489" s="140">
        <v>55</v>
      </c>
      <c r="D489" s="141" t="s">
        <v>74</v>
      </c>
      <c r="E489" s="141" t="s">
        <v>70</v>
      </c>
      <c r="F489" s="140" t="s">
        <v>71</v>
      </c>
      <c r="G489" s="147">
        <f t="shared" si="7"/>
        <v>20.202020202020204</v>
      </c>
    </row>
    <row r="490" spans="1:7" ht="12.75">
      <c r="A490" s="139" t="s">
        <v>99</v>
      </c>
      <c r="B490" s="140">
        <v>174</v>
      </c>
      <c r="C490" s="140">
        <v>70</v>
      </c>
      <c r="D490" s="141" t="s">
        <v>70</v>
      </c>
      <c r="E490" s="141" t="s">
        <v>70</v>
      </c>
      <c r="F490" s="140" t="s">
        <v>71</v>
      </c>
      <c r="G490" s="147">
        <f t="shared" si="7"/>
        <v>23.120623596247853</v>
      </c>
    </row>
    <row r="491" spans="1:7" ht="12.75">
      <c r="A491" s="139" t="s">
        <v>99</v>
      </c>
      <c r="B491" s="140">
        <v>177</v>
      </c>
      <c r="C491" s="140">
        <v>70</v>
      </c>
      <c r="D491" s="141" t="s">
        <v>72</v>
      </c>
      <c r="E491" s="141" t="s">
        <v>73</v>
      </c>
      <c r="F491" s="140" t="s">
        <v>75</v>
      </c>
      <c r="G491" s="147">
        <f t="shared" si="7"/>
        <v>22.34351559258195</v>
      </c>
    </row>
    <row r="492" spans="1:7" ht="12.75">
      <c r="A492" s="139" t="s">
        <v>99</v>
      </c>
      <c r="B492" s="140">
        <v>160</v>
      </c>
      <c r="C492" s="140">
        <v>47</v>
      </c>
      <c r="D492" s="141" t="s">
        <v>72</v>
      </c>
      <c r="E492" s="141" t="s">
        <v>73</v>
      </c>
      <c r="F492" s="140" t="s">
        <v>71</v>
      </c>
      <c r="G492" s="147">
        <f t="shared" si="7"/>
        <v>18.359374999999996</v>
      </c>
    </row>
    <row r="493" spans="1:7" ht="12.75">
      <c r="A493" s="139" t="s">
        <v>99</v>
      </c>
      <c r="B493" s="140">
        <v>181</v>
      </c>
      <c r="C493" s="140">
        <v>80</v>
      </c>
      <c r="D493" s="141" t="s">
        <v>74</v>
      </c>
      <c r="E493" s="141" t="s">
        <v>70</v>
      </c>
      <c r="F493" s="140" t="s">
        <v>75</v>
      </c>
      <c r="G493" s="147">
        <f t="shared" si="7"/>
        <v>24.41927902078691</v>
      </c>
    </row>
    <row r="494" spans="1:7" ht="12.75">
      <c r="A494" s="139" t="s">
        <v>99</v>
      </c>
      <c r="B494" s="140">
        <v>187</v>
      </c>
      <c r="C494" s="140">
        <v>79</v>
      </c>
      <c r="D494" s="141" t="s">
        <v>72</v>
      </c>
      <c r="E494" s="141" t="s">
        <v>70</v>
      </c>
      <c r="F494" s="140" t="s">
        <v>75</v>
      </c>
      <c r="G494" s="147">
        <f t="shared" si="7"/>
        <v>22.59143813091595</v>
      </c>
    </row>
    <row r="495" spans="1:7" ht="12.75">
      <c r="A495" s="139" t="s">
        <v>100</v>
      </c>
      <c r="B495" s="140">
        <v>178</v>
      </c>
      <c r="C495" s="140">
        <v>82</v>
      </c>
      <c r="D495" s="141" t="s">
        <v>70</v>
      </c>
      <c r="E495" s="141" t="s">
        <v>73</v>
      </c>
      <c r="F495" s="140" t="s">
        <v>75</v>
      </c>
      <c r="G495" s="147">
        <f t="shared" si="7"/>
        <v>25.88057063502083</v>
      </c>
    </row>
    <row r="496" spans="1:7" ht="12.75">
      <c r="A496" s="139" t="s">
        <v>100</v>
      </c>
      <c r="B496" s="140">
        <v>168</v>
      </c>
      <c r="C496" s="140">
        <v>52</v>
      </c>
      <c r="D496" s="141" t="s">
        <v>70</v>
      </c>
      <c r="E496" s="141" t="s">
        <v>76</v>
      </c>
      <c r="F496" s="140" t="s">
        <v>71</v>
      </c>
      <c r="G496" s="147">
        <f t="shared" si="7"/>
        <v>18.42403628117914</v>
      </c>
    </row>
    <row r="497" spans="1:7" ht="12.75">
      <c r="A497" s="139" t="s">
        <v>100</v>
      </c>
      <c r="B497" s="140">
        <v>160</v>
      </c>
      <c r="C497" s="140">
        <v>57</v>
      </c>
      <c r="D497" s="141" t="s">
        <v>70</v>
      </c>
      <c r="E497" s="141" t="s">
        <v>70</v>
      </c>
      <c r="F497" s="140" t="s">
        <v>71</v>
      </c>
      <c r="G497" s="147">
        <f t="shared" si="7"/>
        <v>22.265624999999996</v>
      </c>
    </row>
    <row r="498" spans="1:7" ht="12.75">
      <c r="A498" s="139" t="s">
        <v>100</v>
      </c>
      <c r="B498" s="140">
        <v>163</v>
      </c>
      <c r="C498" s="140">
        <v>57</v>
      </c>
      <c r="D498" s="141" t="s">
        <v>70</v>
      </c>
      <c r="E498" s="141" t="s">
        <v>70</v>
      </c>
      <c r="F498" s="140" t="s">
        <v>71</v>
      </c>
      <c r="G498" s="147">
        <f t="shared" si="7"/>
        <v>21.453573713726524</v>
      </c>
    </row>
    <row r="499" spans="1:7" ht="12.75">
      <c r="A499" s="139" t="s">
        <v>100</v>
      </c>
      <c r="B499" s="140">
        <v>194</v>
      </c>
      <c r="C499" s="140">
        <v>75</v>
      </c>
      <c r="D499" s="141" t="s">
        <v>70</v>
      </c>
      <c r="E499" s="141" t="s">
        <v>73</v>
      </c>
      <c r="F499" s="140" t="s">
        <v>75</v>
      </c>
      <c r="G499" s="147">
        <f t="shared" si="7"/>
        <v>19.927728770326283</v>
      </c>
    </row>
    <row r="500" spans="1:7" ht="12.75">
      <c r="A500" s="139" t="s">
        <v>100</v>
      </c>
      <c r="B500" s="140">
        <v>180</v>
      </c>
      <c r="C500" s="140">
        <v>72</v>
      </c>
      <c r="D500" s="141" t="s">
        <v>72</v>
      </c>
      <c r="E500" s="141" t="s">
        <v>73</v>
      </c>
      <c r="F500" s="140" t="s">
        <v>75</v>
      </c>
      <c r="G500" s="147">
        <f t="shared" si="7"/>
        <v>22.22222222222222</v>
      </c>
    </row>
    <row r="501" spans="1:7" ht="12.75">
      <c r="A501" s="139" t="s">
        <v>100</v>
      </c>
      <c r="B501" s="140">
        <v>184</v>
      </c>
      <c r="C501" s="140">
        <v>70</v>
      </c>
      <c r="D501" s="141" t="s">
        <v>70</v>
      </c>
      <c r="E501" s="141" t="s">
        <v>70</v>
      </c>
      <c r="F501" s="140" t="s">
        <v>75</v>
      </c>
      <c r="G501" s="147">
        <f t="shared" si="7"/>
        <v>20.6758034026465</v>
      </c>
    </row>
    <row r="502" spans="1:7" ht="12.75">
      <c r="A502" s="139" t="s">
        <v>100</v>
      </c>
      <c r="B502" s="140">
        <v>177</v>
      </c>
      <c r="C502" s="140">
        <v>71</v>
      </c>
      <c r="D502" s="141" t="s">
        <v>72</v>
      </c>
      <c r="E502" s="141" t="s">
        <v>70</v>
      </c>
      <c r="F502" s="140" t="s">
        <v>75</v>
      </c>
      <c r="G502" s="147">
        <f t="shared" si="7"/>
        <v>22.66270867247598</v>
      </c>
    </row>
    <row r="503" spans="1:7" ht="12.75">
      <c r="A503" s="139" t="s">
        <v>100</v>
      </c>
      <c r="B503" s="140">
        <v>168</v>
      </c>
      <c r="C503" s="140">
        <v>58</v>
      </c>
      <c r="D503" s="141" t="s">
        <v>74</v>
      </c>
      <c r="E503" s="141" t="s">
        <v>70</v>
      </c>
      <c r="F503" s="140" t="s">
        <v>75</v>
      </c>
      <c r="G503" s="147">
        <f t="shared" si="7"/>
        <v>20.549886621315196</v>
      </c>
    </row>
    <row r="504" spans="1:7" ht="12.75">
      <c r="A504" s="139" t="s">
        <v>100</v>
      </c>
      <c r="B504" s="140">
        <v>175</v>
      </c>
      <c r="C504" s="140">
        <v>75</v>
      </c>
      <c r="D504" s="141" t="s">
        <v>72</v>
      </c>
      <c r="E504" s="141" t="s">
        <v>70</v>
      </c>
      <c r="F504" s="140" t="s">
        <v>75</v>
      </c>
      <c r="G504" s="147">
        <f t="shared" si="7"/>
        <v>24.489795918367346</v>
      </c>
    </row>
    <row r="505" spans="1:7" ht="12.75">
      <c r="A505" s="139" t="s">
        <v>100</v>
      </c>
      <c r="B505" s="140">
        <v>168</v>
      </c>
      <c r="C505" s="140">
        <v>70</v>
      </c>
      <c r="D505" s="141" t="s">
        <v>70</v>
      </c>
      <c r="E505" s="141" t="s">
        <v>70</v>
      </c>
      <c r="F505" s="140" t="s">
        <v>75</v>
      </c>
      <c r="G505" s="147">
        <f t="shared" si="7"/>
        <v>24.801587301587304</v>
      </c>
    </row>
    <row r="506" spans="1:7" ht="12.75">
      <c r="A506" s="139" t="s">
        <v>100</v>
      </c>
      <c r="B506" s="140">
        <v>158</v>
      </c>
      <c r="C506" s="140">
        <v>45</v>
      </c>
      <c r="D506" s="141" t="s">
        <v>74</v>
      </c>
      <c r="E506" s="141" t="s">
        <v>73</v>
      </c>
      <c r="F506" s="140" t="s">
        <v>71</v>
      </c>
      <c r="G506" s="147">
        <f t="shared" si="7"/>
        <v>18.02595737862522</v>
      </c>
    </row>
    <row r="507" spans="1:7" ht="12.75">
      <c r="A507" s="139" t="s">
        <v>100</v>
      </c>
      <c r="B507" s="140">
        <v>178</v>
      </c>
      <c r="C507" s="140">
        <v>68</v>
      </c>
      <c r="D507" s="141" t="s">
        <v>72</v>
      </c>
      <c r="E507" s="141" t="s">
        <v>70</v>
      </c>
      <c r="F507" s="140" t="s">
        <v>75</v>
      </c>
      <c r="G507" s="147">
        <f t="shared" si="7"/>
        <v>21.461936624163616</v>
      </c>
    </row>
    <row r="508" spans="1:7" ht="12.75">
      <c r="A508" s="139" t="s">
        <v>100</v>
      </c>
      <c r="B508" s="140">
        <v>174</v>
      </c>
      <c r="C508" s="140">
        <v>106</v>
      </c>
      <c r="D508" s="141" t="s">
        <v>70</v>
      </c>
      <c r="E508" s="141" t="s">
        <v>70</v>
      </c>
      <c r="F508" s="140" t="s">
        <v>75</v>
      </c>
      <c r="G508" s="147">
        <f t="shared" si="7"/>
        <v>35.01123001717532</v>
      </c>
    </row>
    <row r="509" spans="1:7" ht="12.75">
      <c r="A509" s="139" t="s">
        <v>100</v>
      </c>
      <c r="B509" s="140">
        <v>187</v>
      </c>
      <c r="C509" s="140">
        <v>74</v>
      </c>
      <c r="D509" s="141" t="s">
        <v>70</v>
      </c>
      <c r="E509" s="141" t="s">
        <v>70</v>
      </c>
      <c r="F509" s="140" t="s">
        <v>75</v>
      </c>
      <c r="G509" s="147">
        <f t="shared" si="7"/>
        <v>21.161600274528865</v>
      </c>
    </row>
    <row r="510" spans="1:7" ht="12.75">
      <c r="A510" s="139" t="s">
        <v>100</v>
      </c>
      <c r="B510" s="140">
        <v>180</v>
      </c>
      <c r="C510" s="140">
        <v>70</v>
      </c>
      <c r="D510" s="141" t="s">
        <v>72</v>
      </c>
      <c r="E510" s="141" t="s">
        <v>73</v>
      </c>
      <c r="F510" s="140" t="s">
        <v>75</v>
      </c>
      <c r="G510" s="147">
        <f t="shared" si="7"/>
        <v>21.604938271604937</v>
      </c>
    </row>
    <row r="511" spans="1:7" ht="12.75">
      <c r="A511" s="139" t="s">
        <v>100</v>
      </c>
      <c r="B511" s="140">
        <v>182</v>
      </c>
      <c r="C511" s="140">
        <v>83</v>
      </c>
      <c r="D511" s="141" t="s">
        <v>70</v>
      </c>
      <c r="E511" s="141" t="s">
        <v>70</v>
      </c>
      <c r="F511" s="140" t="s">
        <v>75</v>
      </c>
      <c r="G511" s="147">
        <f t="shared" si="7"/>
        <v>25.057360222195385</v>
      </c>
    </row>
    <row r="512" spans="1:7" ht="12.75">
      <c r="A512" s="139" t="s">
        <v>100</v>
      </c>
      <c r="B512" s="140">
        <v>174</v>
      </c>
      <c r="C512" s="140">
        <v>82</v>
      </c>
      <c r="D512" s="141" t="s">
        <v>74</v>
      </c>
      <c r="E512" s="141" t="s">
        <v>70</v>
      </c>
      <c r="F512" s="140" t="s">
        <v>75</v>
      </c>
      <c r="G512" s="147">
        <f t="shared" si="7"/>
        <v>27.08415906989034</v>
      </c>
    </row>
    <row r="513" spans="1:7" ht="12.75">
      <c r="A513" s="139" t="s">
        <v>100</v>
      </c>
      <c r="B513" s="140">
        <v>191</v>
      </c>
      <c r="C513" s="140">
        <v>75</v>
      </c>
      <c r="D513" s="141" t="s">
        <v>70</v>
      </c>
      <c r="E513" s="141" t="s">
        <v>70</v>
      </c>
      <c r="F513" s="140" t="s">
        <v>75</v>
      </c>
      <c r="G513" s="147">
        <f t="shared" si="7"/>
        <v>20.558646966914285</v>
      </c>
    </row>
    <row r="514" spans="1:7" ht="12.75">
      <c r="A514" s="139" t="s">
        <v>100</v>
      </c>
      <c r="B514" s="140">
        <v>173</v>
      </c>
      <c r="C514" s="140">
        <v>58</v>
      </c>
      <c r="D514" s="141" t="s">
        <v>70</v>
      </c>
      <c r="E514" s="141" t="s">
        <v>73</v>
      </c>
      <c r="F514" s="140" t="s">
        <v>71</v>
      </c>
      <c r="G514" s="147">
        <f aca="true" t="shared" si="8" ref="G514:G532">Gewicht/(Grösse/100)^2</f>
        <v>19.37919743392696</v>
      </c>
    </row>
    <row r="515" spans="1:7" ht="12.75">
      <c r="A515" s="139" t="s">
        <v>100</v>
      </c>
      <c r="B515" s="140">
        <v>178</v>
      </c>
      <c r="C515" s="140">
        <v>62</v>
      </c>
      <c r="D515" s="141" t="s">
        <v>70</v>
      </c>
      <c r="E515" s="141" t="s">
        <v>70</v>
      </c>
      <c r="F515" s="140" t="s">
        <v>75</v>
      </c>
      <c r="G515" s="147">
        <f t="shared" si="8"/>
        <v>19.568236333796236</v>
      </c>
    </row>
    <row r="516" spans="1:7" ht="12.75">
      <c r="A516" s="139" t="s">
        <v>100</v>
      </c>
      <c r="B516" s="140">
        <v>166</v>
      </c>
      <c r="C516" s="140">
        <v>60</v>
      </c>
      <c r="D516" s="141" t="s">
        <v>74</v>
      </c>
      <c r="E516" s="141" t="s">
        <v>73</v>
      </c>
      <c r="F516" s="140" t="s">
        <v>71</v>
      </c>
      <c r="G516" s="147">
        <f t="shared" si="8"/>
        <v>21.773842357381334</v>
      </c>
    </row>
    <row r="517" spans="1:7" ht="12.75">
      <c r="A517" s="139" t="s">
        <v>100</v>
      </c>
      <c r="B517" s="140">
        <v>160</v>
      </c>
      <c r="C517" s="140">
        <v>46</v>
      </c>
      <c r="D517" s="141" t="s">
        <v>70</v>
      </c>
      <c r="E517" s="141" t="s">
        <v>70</v>
      </c>
      <c r="F517" s="140" t="s">
        <v>71</v>
      </c>
      <c r="G517" s="147">
        <f t="shared" si="8"/>
        <v>17.968749999999996</v>
      </c>
    </row>
    <row r="518" spans="1:7" ht="12.75">
      <c r="A518" s="139" t="s">
        <v>100</v>
      </c>
      <c r="B518" s="140">
        <v>184</v>
      </c>
      <c r="C518" s="140">
        <v>71</v>
      </c>
      <c r="D518" s="141" t="s">
        <v>70</v>
      </c>
      <c r="E518" s="141" t="s">
        <v>73</v>
      </c>
      <c r="F518" s="140" t="s">
        <v>71</v>
      </c>
      <c r="G518" s="147">
        <f t="shared" si="8"/>
        <v>20.97117202268431</v>
      </c>
    </row>
    <row r="519" spans="1:7" ht="12.75">
      <c r="A519" s="139" t="s">
        <v>100</v>
      </c>
      <c r="B519" s="140">
        <v>165</v>
      </c>
      <c r="C519" s="140">
        <v>52</v>
      </c>
      <c r="D519" s="141" t="s">
        <v>70</v>
      </c>
      <c r="E519" s="141" t="s">
        <v>70</v>
      </c>
      <c r="F519" s="140" t="s">
        <v>71</v>
      </c>
      <c r="G519" s="147">
        <f t="shared" si="8"/>
        <v>19.100091827364558</v>
      </c>
    </row>
    <row r="520" spans="1:7" ht="12.75">
      <c r="A520" s="139" t="s">
        <v>100</v>
      </c>
      <c r="B520" s="140">
        <v>164</v>
      </c>
      <c r="C520" s="140">
        <v>72</v>
      </c>
      <c r="D520" s="141" t="s">
        <v>72</v>
      </c>
      <c r="E520" s="141" t="s">
        <v>73</v>
      </c>
      <c r="F520" s="140" t="s">
        <v>71</v>
      </c>
      <c r="G520" s="147">
        <f t="shared" si="8"/>
        <v>26.769779892920884</v>
      </c>
    </row>
    <row r="521" spans="1:7" ht="12.75">
      <c r="A521" s="139" t="s">
        <v>100</v>
      </c>
      <c r="B521" s="140">
        <v>168</v>
      </c>
      <c r="C521" s="140">
        <v>60</v>
      </c>
      <c r="D521" s="141" t="s">
        <v>70</v>
      </c>
      <c r="E521" s="141" t="s">
        <v>70</v>
      </c>
      <c r="F521" s="140" t="s">
        <v>71</v>
      </c>
      <c r="G521" s="147">
        <f t="shared" si="8"/>
        <v>21.258503401360546</v>
      </c>
    </row>
    <row r="522" spans="1:7" ht="12.75">
      <c r="A522" s="139" t="s">
        <v>100</v>
      </c>
      <c r="B522" s="140">
        <v>157</v>
      </c>
      <c r="C522" s="140">
        <v>50</v>
      </c>
      <c r="D522" s="141" t="s">
        <v>72</v>
      </c>
      <c r="E522" s="141" t="s">
        <v>73</v>
      </c>
      <c r="F522" s="140" t="s">
        <v>71</v>
      </c>
      <c r="G522" s="147">
        <f t="shared" si="8"/>
        <v>20.28479857195018</v>
      </c>
    </row>
    <row r="523" spans="1:7" ht="12.75">
      <c r="A523" s="139" t="s">
        <v>100</v>
      </c>
      <c r="B523" s="140">
        <v>165</v>
      </c>
      <c r="C523" s="140">
        <v>50</v>
      </c>
      <c r="D523" s="141" t="s">
        <v>74</v>
      </c>
      <c r="E523" s="141" t="s">
        <v>70</v>
      </c>
      <c r="F523" s="140" t="s">
        <v>71</v>
      </c>
      <c r="G523" s="147">
        <f t="shared" si="8"/>
        <v>18.36547291092746</v>
      </c>
    </row>
    <row r="524" spans="1:7" ht="12.75">
      <c r="A524" s="139" t="s">
        <v>100</v>
      </c>
      <c r="B524" s="140">
        <v>169</v>
      </c>
      <c r="C524" s="140">
        <v>64</v>
      </c>
      <c r="D524" s="141" t="s">
        <v>74</v>
      </c>
      <c r="E524" s="141" t="s">
        <v>70</v>
      </c>
      <c r="F524" s="140" t="s">
        <v>71</v>
      </c>
      <c r="G524" s="147">
        <f t="shared" si="8"/>
        <v>22.40817898532965</v>
      </c>
    </row>
    <row r="525" spans="1:7" ht="12.75">
      <c r="A525" s="139" t="s">
        <v>100</v>
      </c>
      <c r="B525" s="140">
        <v>166</v>
      </c>
      <c r="C525" s="140">
        <v>57</v>
      </c>
      <c r="D525" s="141" t="s">
        <v>70</v>
      </c>
      <c r="E525" s="141" t="s">
        <v>76</v>
      </c>
      <c r="F525" s="140" t="s">
        <v>71</v>
      </c>
      <c r="G525" s="147">
        <f t="shared" si="8"/>
        <v>20.685150239512268</v>
      </c>
    </row>
    <row r="526" spans="1:7" ht="12.75">
      <c r="A526" s="139" t="s">
        <v>100</v>
      </c>
      <c r="B526" s="140">
        <v>156</v>
      </c>
      <c r="C526" s="140">
        <v>52</v>
      </c>
      <c r="D526" s="141" t="s">
        <v>72</v>
      </c>
      <c r="E526" s="141" t="s">
        <v>73</v>
      </c>
      <c r="F526" s="140" t="s">
        <v>71</v>
      </c>
      <c r="G526" s="147">
        <f t="shared" si="8"/>
        <v>21.367521367521366</v>
      </c>
    </row>
    <row r="527" spans="1:7" ht="12.75">
      <c r="A527" s="139" t="s">
        <v>100</v>
      </c>
      <c r="B527" s="140">
        <v>165</v>
      </c>
      <c r="C527" s="140">
        <v>52</v>
      </c>
      <c r="D527" s="141" t="s">
        <v>74</v>
      </c>
      <c r="E527" s="141" t="s">
        <v>70</v>
      </c>
      <c r="F527" s="140" t="s">
        <v>71</v>
      </c>
      <c r="G527" s="147">
        <f t="shared" si="8"/>
        <v>19.100091827364558</v>
      </c>
    </row>
    <row r="528" spans="1:7" ht="12.75">
      <c r="A528" s="139" t="s">
        <v>100</v>
      </c>
      <c r="B528" s="140">
        <v>174</v>
      </c>
      <c r="C528" s="140">
        <v>57</v>
      </c>
      <c r="D528" s="141" t="s">
        <v>74</v>
      </c>
      <c r="E528" s="141" t="s">
        <v>70</v>
      </c>
      <c r="F528" s="140" t="s">
        <v>75</v>
      </c>
      <c r="G528" s="147">
        <f t="shared" si="8"/>
        <v>18.826793499801823</v>
      </c>
    </row>
    <row r="529" spans="1:7" ht="12.75">
      <c r="A529" s="139" t="s">
        <v>100</v>
      </c>
      <c r="B529" s="140">
        <v>169</v>
      </c>
      <c r="C529" s="140">
        <v>50</v>
      </c>
      <c r="D529" s="141" t="s">
        <v>72</v>
      </c>
      <c r="E529" s="141" t="s">
        <v>73</v>
      </c>
      <c r="F529" s="140" t="s">
        <v>71</v>
      </c>
      <c r="G529" s="147">
        <f t="shared" si="8"/>
        <v>17.506389832288786</v>
      </c>
    </row>
    <row r="530" spans="1:7" ht="12.75">
      <c r="A530" s="139" t="s">
        <v>100</v>
      </c>
      <c r="B530" s="140">
        <v>160</v>
      </c>
      <c r="C530" s="140">
        <v>55</v>
      </c>
      <c r="D530" s="141" t="s">
        <v>70</v>
      </c>
      <c r="E530" s="141" t="s">
        <v>76</v>
      </c>
      <c r="F530" s="140" t="s">
        <v>71</v>
      </c>
      <c r="G530" s="147">
        <f t="shared" si="8"/>
        <v>21.484374999999996</v>
      </c>
    </row>
    <row r="531" spans="1:7" ht="12.75">
      <c r="A531" s="139" t="s">
        <v>100</v>
      </c>
      <c r="B531" s="140">
        <v>178</v>
      </c>
      <c r="C531" s="140">
        <v>67</v>
      </c>
      <c r="D531" s="141" t="s">
        <v>72</v>
      </c>
      <c r="E531" s="141" t="s">
        <v>73</v>
      </c>
      <c r="F531" s="140" t="s">
        <v>75</v>
      </c>
      <c r="G531" s="147">
        <f t="shared" si="8"/>
        <v>21.146319909102385</v>
      </c>
    </row>
    <row r="532" spans="1:7" ht="12.75">
      <c r="A532" s="139" t="s">
        <v>100</v>
      </c>
      <c r="B532" s="140">
        <v>155</v>
      </c>
      <c r="C532" s="140">
        <v>49</v>
      </c>
      <c r="D532" s="141" t="s">
        <v>70</v>
      </c>
      <c r="E532" s="141" t="s">
        <v>76</v>
      </c>
      <c r="F532" s="140" t="s">
        <v>71</v>
      </c>
      <c r="G532" s="147">
        <f t="shared" si="8"/>
        <v>20.39542143600416</v>
      </c>
    </row>
  </sheetData>
  <sheetProtection sheet="1" objects="1" scenarios="1"/>
  <printOptions/>
  <pageMargins left="0.787401575" right="0.787401575" top="0.984251969" bottom="0.984251969" header="0.4921259845" footer="0.4921259845"/>
  <pageSetup horizontalDpi="1200" verticalDpi="12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Tabelle7">
    <tabColor indexed="47"/>
  </sheetPr>
  <dimension ref="A1:K27"/>
  <sheetViews>
    <sheetView zoomScalePageLayoutView="0" workbookViewId="0" topLeftCell="A1">
      <selection activeCell="C24" sqref="C24"/>
    </sheetView>
  </sheetViews>
  <sheetFormatPr defaultColWidth="11.421875" defaultRowHeight="12.75"/>
  <cols>
    <col min="1" max="1" width="5.57421875" style="0" bestFit="1" customWidth="1"/>
    <col min="2" max="2" width="12.421875" style="0" bestFit="1" customWidth="1"/>
  </cols>
  <sheetData>
    <row r="1" s="136" customFormat="1" ht="38.25" customHeight="1" thickBot="1">
      <c r="A1" s="136" t="s">
        <v>59</v>
      </c>
    </row>
    <row r="2" ht="13.5" thickTop="1"/>
    <row r="3" spans="1:2" s="34" customFormat="1" ht="12.75">
      <c r="A3" s="5">
        <v>96</v>
      </c>
      <c r="B3" s="33" t="s">
        <v>3</v>
      </c>
    </row>
    <row r="4" spans="1:2" s="34" customFormat="1" ht="12.75">
      <c r="A4" s="35">
        <v>0.001</v>
      </c>
      <c r="B4" s="33" t="s">
        <v>4</v>
      </c>
    </row>
    <row r="6" spans="3:11" ht="15.75">
      <c r="C6" s="155" t="s">
        <v>16</v>
      </c>
      <c r="D6" s="155"/>
      <c r="E6" s="155"/>
      <c r="F6" s="155"/>
      <c r="G6" s="155"/>
      <c r="H6" s="155"/>
      <c r="I6" s="155"/>
      <c r="J6" s="155"/>
      <c r="K6" s="155"/>
    </row>
    <row r="7" spans="1:11" s="4" customFormat="1" ht="207.75">
      <c r="A7" s="3" t="s">
        <v>5</v>
      </c>
      <c r="B7" s="3" t="s">
        <v>6</v>
      </c>
      <c r="C7" s="3" t="s">
        <v>7</v>
      </c>
      <c r="D7" s="3" t="s">
        <v>8</v>
      </c>
      <c r="E7" s="3" t="s">
        <v>9</v>
      </c>
      <c r="F7" s="3" t="s">
        <v>10</v>
      </c>
      <c r="G7" s="3" t="s">
        <v>11</v>
      </c>
      <c r="H7" s="3" t="s">
        <v>12</v>
      </c>
      <c r="I7" s="3" t="s">
        <v>13</v>
      </c>
      <c r="J7" s="3" t="s">
        <v>14</v>
      </c>
      <c r="K7" s="3" t="s">
        <v>15</v>
      </c>
    </row>
    <row r="8" spans="1:11" ht="12.75">
      <c r="A8" s="5">
        <v>1</v>
      </c>
      <c r="B8" s="154"/>
      <c r="C8" s="154"/>
      <c r="D8" s="154"/>
      <c r="E8" s="154"/>
      <c r="F8" s="154"/>
      <c r="G8" s="154"/>
      <c r="H8" s="154"/>
      <c r="I8" s="154"/>
      <c r="J8" s="154"/>
      <c r="K8" s="154"/>
    </row>
    <row r="9" spans="1:11" ht="12.75">
      <c r="A9" s="5">
        <v>2</v>
      </c>
      <c r="B9" s="154"/>
      <c r="C9" s="154"/>
      <c r="D9" s="154"/>
      <c r="E9" s="154"/>
      <c r="F9" s="154"/>
      <c r="G9" s="154"/>
      <c r="H9" s="154"/>
      <c r="I9" s="154"/>
      <c r="J9" s="154"/>
      <c r="K9" s="154"/>
    </row>
    <row r="10" spans="1:11" ht="12.75">
      <c r="A10" s="5">
        <v>3</v>
      </c>
      <c r="B10" s="154"/>
      <c r="C10" s="154"/>
      <c r="D10" s="154"/>
      <c r="E10" s="154"/>
      <c r="F10" s="154"/>
      <c r="G10" s="154"/>
      <c r="H10" s="154"/>
      <c r="I10" s="154"/>
      <c r="J10" s="154"/>
      <c r="K10" s="154"/>
    </row>
    <row r="11" spans="1:11" ht="12.75">
      <c r="A11" s="5">
        <v>4</v>
      </c>
      <c r="B11" s="154"/>
      <c r="C11" s="154"/>
      <c r="D11" s="154"/>
      <c r="E11" s="154"/>
      <c r="F11" s="154"/>
      <c r="G11" s="154"/>
      <c r="H11" s="154"/>
      <c r="I11" s="154"/>
      <c r="J11" s="154"/>
      <c r="K11" s="154"/>
    </row>
    <row r="12" spans="1:11" ht="12.75">
      <c r="A12" s="5">
        <v>5</v>
      </c>
      <c r="B12" s="154"/>
      <c r="C12" s="154"/>
      <c r="D12" s="154"/>
      <c r="E12" s="154"/>
      <c r="F12" s="154"/>
      <c r="G12" s="154"/>
      <c r="H12" s="154"/>
      <c r="I12" s="154"/>
      <c r="J12" s="154"/>
      <c r="K12" s="154"/>
    </row>
    <row r="13" spans="1:11" ht="12.75">
      <c r="A13" s="5">
        <v>6</v>
      </c>
      <c r="B13" s="154"/>
      <c r="C13" s="154"/>
      <c r="D13" s="154"/>
      <c r="E13" s="154"/>
      <c r="F13" s="154"/>
      <c r="G13" s="154"/>
      <c r="H13" s="154"/>
      <c r="I13" s="154"/>
      <c r="J13" s="154"/>
      <c r="K13" s="154"/>
    </row>
    <row r="14" spans="1:11" ht="12.75">
      <c r="A14" s="5">
        <v>7</v>
      </c>
      <c r="B14" s="154"/>
      <c r="C14" s="154"/>
      <c r="D14" s="154"/>
      <c r="E14" s="154"/>
      <c r="F14" s="154"/>
      <c r="G14" s="154"/>
      <c r="H14" s="154"/>
      <c r="I14" s="154"/>
      <c r="J14" s="154"/>
      <c r="K14" s="154"/>
    </row>
    <row r="15" spans="1:11" ht="12.75">
      <c r="A15" s="5">
        <v>8</v>
      </c>
      <c r="B15" s="154"/>
      <c r="C15" s="154"/>
      <c r="D15" s="154"/>
      <c r="E15" s="154"/>
      <c r="F15" s="154"/>
      <c r="G15" s="154"/>
      <c r="H15" s="154"/>
      <c r="I15" s="154"/>
      <c r="J15" s="154"/>
      <c r="K15" s="154"/>
    </row>
    <row r="16" spans="1:11" ht="12.75">
      <c r="A16" s="5">
        <v>9</v>
      </c>
      <c r="B16" s="154"/>
      <c r="C16" s="154"/>
      <c r="D16" s="154"/>
      <c r="E16" s="154"/>
      <c r="F16" s="154"/>
      <c r="G16" s="154"/>
      <c r="H16" s="154"/>
      <c r="I16" s="154"/>
      <c r="J16" s="154"/>
      <c r="K16" s="154"/>
    </row>
    <row r="17" spans="1:11" ht="12.75">
      <c r="A17" s="5">
        <v>10</v>
      </c>
      <c r="B17" s="154"/>
      <c r="C17" s="154"/>
      <c r="D17" s="154"/>
      <c r="E17" s="154"/>
      <c r="F17" s="154"/>
      <c r="G17" s="154"/>
      <c r="H17" s="154"/>
      <c r="I17" s="154"/>
      <c r="J17" s="154"/>
      <c r="K17" s="154"/>
    </row>
    <row r="18" spans="1:11" ht="12.75">
      <c r="A18" s="5">
        <v>11</v>
      </c>
      <c r="B18" s="154"/>
      <c r="C18" s="154"/>
      <c r="D18" s="154"/>
      <c r="E18" s="154"/>
      <c r="F18" s="154"/>
      <c r="G18" s="154"/>
      <c r="H18" s="154"/>
      <c r="I18" s="154"/>
      <c r="J18" s="154"/>
      <c r="K18" s="154"/>
    </row>
    <row r="19" spans="1:11" ht="12.75">
      <c r="A19" s="5">
        <v>12</v>
      </c>
      <c r="B19" s="154"/>
      <c r="C19" s="154"/>
      <c r="D19" s="154"/>
      <c r="E19" s="154"/>
      <c r="F19" s="154"/>
      <c r="G19" s="154"/>
      <c r="H19" s="154"/>
      <c r="I19" s="154"/>
      <c r="J19" s="154"/>
      <c r="K19" s="154"/>
    </row>
    <row r="20" spans="1:11" ht="12.75">
      <c r="A20" s="5">
        <v>13</v>
      </c>
      <c r="B20" s="154"/>
      <c r="C20" s="154"/>
      <c r="D20" s="154"/>
      <c r="E20" s="154"/>
      <c r="F20" s="154"/>
      <c r="G20" s="154"/>
      <c r="H20" s="154"/>
      <c r="I20" s="154"/>
      <c r="J20" s="154"/>
      <c r="K20" s="154"/>
    </row>
    <row r="21" spans="1:11" ht="12.75">
      <c r="A21" s="5">
        <v>14</v>
      </c>
      <c r="B21" s="154"/>
      <c r="C21" s="154"/>
      <c r="D21" s="154"/>
      <c r="E21" s="154"/>
      <c r="F21" s="154"/>
      <c r="G21" s="154"/>
      <c r="H21" s="154"/>
      <c r="I21" s="154"/>
      <c r="J21" s="154"/>
      <c r="K21" s="154"/>
    </row>
    <row r="22" spans="1:11" ht="12.75">
      <c r="A22" s="5">
        <v>15</v>
      </c>
      <c r="B22" s="154"/>
      <c r="C22" s="154"/>
      <c r="D22" s="154"/>
      <c r="E22" s="154"/>
      <c r="F22" s="154"/>
      <c r="G22" s="154"/>
      <c r="H22" s="154"/>
      <c r="I22" s="154"/>
      <c r="J22" s="154"/>
      <c r="K22" s="154"/>
    </row>
    <row r="23" spans="1:11" ht="12.75">
      <c r="A23" s="5">
        <v>16</v>
      </c>
      <c r="B23" s="154"/>
      <c r="C23" s="154"/>
      <c r="D23" s="154"/>
      <c r="E23" s="154"/>
      <c r="F23" s="154"/>
      <c r="G23" s="154"/>
      <c r="H23" s="154"/>
      <c r="I23" s="154"/>
      <c r="J23" s="154"/>
      <c r="K23" s="154"/>
    </row>
    <row r="24" spans="1:11" ht="12.75">
      <c r="A24" s="5">
        <v>17</v>
      </c>
      <c r="B24" s="154"/>
      <c r="C24" s="154"/>
      <c r="D24" s="154"/>
      <c r="E24" s="154"/>
      <c r="F24" s="154"/>
      <c r="G24" s="154"/>
      <c r="H24" s="154"/>
      <c r="I24" s="154"/>
      <c r="J24" s="154"/>
      <c r="K24" s="154"/>
    </row>
    <row r="25" spans="1:11" ht="12.75">
      <c r="A25" s="5">
        <v>18</v>
      </c>
      <c r="B25" s="154"/>
      <c r="C25" s="154"/>
      <c r="D25" s="154"/>
      <c r="E25" s="154"/>
      <c r="F25" s="154"/>
      <c r="G25" s="154"/>
      <c r="H25" s="154"/>
      <c r="I25" s="154"/>
      <c r="J25" s="154"/>
      <c r="K25" s="154"/>
    </row>
    <row r="26" spans="1:11" ht="12.75">
      <c r="A26" s="5">
        <v>19</v>
      </c>
      <c r="B26" s="154"/>
      <c r="C26" s="154"/>
      <c r="D26" s="154"/>
      <c r="E26" s="154"/>
      <c r="F26" s="154"/>
      <c r="G26" s="154"/>
      <c r="H26" s="154"/>
      <c r="I26" s="154"/>
      <c r="J26" s="154"/>
      <c r="K26" s="154"/>
    </row>
    <row r="27" spans="1:11" ht="12.75">
      <c r="A27" s="5">
        <v>20</v>
      </c>
      <c r="B27" s="154"/>
      <c r="C27" s="154"/>
      <c r="D27" s="154"/>
      <c r="E27" s="154"/>
      <c r="F27" s="154"/>
      <c r="G27" s="154"/>
      <c r="H27" s="154"/>
      <c r="I27" s="154"/>
      <c r="J27" s="154"/>
      <c r="K27" s="154"/>
    </row>
  </sheetData>
  <sheetProtection sheet="1" objects="1" scenarios="1"/>
  <mergeCells count="1">
    <mergeCell ref="C6:K6"/>
  </mergeCells>
  <printOptions/>
  <pageMargins left="0.787401575" right="0.787401575" top="0.984251969" bottom="0.984251969" header="0.4921259845" footer="0.4921259845"/>
  <pageSetup horizontalDpi="1200" verticalDpi="1200" orientation="portrait" paperSize="9" r:id="rId4"/>
  <drawing r:id="rId3"/>
  <legacyDrawing r:id="rId2"/>
  <oleObjects>
    <oleObject progId="Equation.3" shapeId="1805808" r:id="rId1"/>
  </oleObjects>
</worksheet>
</file>

<file path=xl/worksheets/sheet8.xml><?xml version="1.0" encoding="utf-8"?>
<worksheet xmlns="http://schemas.openxmlformats.org/spreadsheetml/2006/main" xmlns:r="http://schemas.openxmlformats.org/officeDocument/2006/relationships">
  <sheetPr codeName="Tabelle8">
    <tabColor indexed="42"/>
  </sheetPr>
  <dimension ref="A1:K31"/>
  <sheetViews>
    <sheetView zoomScalePageLayoutView="0" workbookViewId="0" topLeftCell="A1">
      <selection activeCell="C32" sqref="C32"/>
    </sheetView>
  </sheetViews>
  <sheetFormatPr defaultColWidth="11.421875" defaultRowHeight="12.75"/>
  <cols>
    <col min="1" max="1" width="6.00390625" style="0" bestFit="1" customWidth="1"/>
    <col min="2" max="2" width="46.00390625" style="0" customWidth="1"/>
    <col min="3" max="3" width="43.421875" style="0" bestFit="1" customWidth="1"/>
    <col min="4" max="4" width="40.00390625" style="0" bestFit="1" customWidth="1"/>
    <col min="5" max="5" width="37.7109375" style="0" bestFit="1" customWidth="1"/>
    <col min="6" max="6" width="36.7109375" style="0" bestFit="1" customWidth="1"/>
    <col min="7" max="7" width="34.28125" style="0" bestFit="1" customWidth="1"/>
    <col min="8" max="8" width="33.28125" style="0" bestFit="1" customWidth="1"/>
    <col min="9" max="9" width="32.00390625" style="0" bestFit="1" customWidth="1"/>
    <col min="10" max="10" width="26.57421875" style="0" bestFit="1" customWidth="1"/>
    <col min="11" max="11" width="20.7109375" style="0" bestFit="1" customWidth="1"/>
  </cols>
  <sheetData>
    <row r="1" s="133" customFormat="1" ht="38.25" customHeight="1" thickBot="1">
      <c r="A1" s="133" t="s">
        <v>59</v>
      </c>
    </row>
    <row r="2" ht="13.5" thickTop="1"/>
    <row r="3" spans="1:2" s="34" customFormat="1" ht="12.75">
      <c r="A3" s="5">
        <v>96</v>
      </c>
      <c r="B3" s="33" t="s">
        <v>3</v>
      </c>
    </row>
    <row r="4" spans="1:2" s="34" customFormat="1" ht="12.75">
      <c r="A4" s="5">
        <v>0.001</v>
      </c>
      <c r="B4" s="33" t="s">
        <v>32</v>
      </c>
    </row>
    <row r="6" spans="3:11" ht="15.75">
      <c r="C6" s="155" t="s">
        <v>16</v>
      </c>
      <c r="D6" s="155"/>
      <c r="E6" s="155"/>
      <c r="F6" s="155"/>
      <c r="G6" s="155"/>
      <c r="H6" s="155"/>
      <c r="I6" s="155"/>
      <c r="J6" s="155"/>
      <c r="K6" s="155"/>
    </row>
    <row r="7" spans="1:11" s="4" customFormat="1" ht="125.25" customHeight="1">
      <c r="A7" s="3" t="s">
        <v>5</v>
      </c>
      <c r="B7" s="3" t="s">
        <v>6</v>
      </c>
      <c r="C7" s="3" t="s">
        <v>7</v>
      </c>
      <c r="D7" s="3" t="s">
        <v>8</v>
      </c>
      <c r="E7" s="3" t="s">
        <v>9</v>
      </c>
      <c r="F7" s="3" t="s">
        <v>10</v>
      </c>
      <c r="G7" s="3" t="s">
        <v>11</v>
      </c>
      <c r="H7" s="3" t="s">
        <v>12</v>
      </c>
      <c r="I7" s="3" t="s">
        <v>13</v>
      </c>
      <c r="J7" s="3" t="s">
        <v>14</v>
      </c>
      <c r="K7" s="3" t="s">
        <v>15</v>
      </c>
    </row>
    <row r="8" spans="1:11" ht="12.75">
      <c r="A8" s="5">
        <v>1</v>
      </c>
      <c r="B8" s="7">
        <f>$A$3^A8</f>
        <v>96</v>
      </c>
      <c r="C8" s="7">
        <f>B8*$A$4</f>
        <v>0.096</v>
      </c>
      <c r="D8" s="7">
        <f>C8/1000</f>
        <v>9.6E-05</v>
      </c>
      <c r="E8" s="7">
        <f>D8/60</f>
        <v>1.6000000000000001E-06</v>
      </c>
      <c r="F8" s="7">
        <f>E8/60</f>
        <v>2.666666666666667E-08</v>
      </c>
      <c r="G8" s="7">
        <f>F8/24</f>
        <v>1.1111111111111113E-09</v>
      </c>
      <c r="H8" s="7">
        <f>G8/30</f>
        <v>3.703703703703704E-11</v>
      </c>
      <c r="I8" s="7">
        <f>G8/365.25</f>
        <v>3.0420564301467796E-12</v>
      </c>
      <c r="J8" s="7">
        <f>I8/15000</f>
        <v>2.0280376200978532E-16</v>
      </c>
      <c r="K8" s="7">
        <f>I8/10000000000</f>
        <v>3.0420564301467798E-22</v>
      </c>
    </row>
    <row r="9" spans="1:11" ht="12.75">
      <c r="A9" s="5">
        <v>2</v>
      </c>
      <c r="B9" s="7">
        <f aca="true" t="shared" si="0" ref="B9:B27">$A$3^A9</f>
        <v>9216</v>
      </c>
      <c r="C9" s="7">
        <f aca="true" t="shared" si="1" ref="C9:C27">B9*$A$4</f>
        <v>9.216000000000001</v>
      </c>
      <c r="D9" s="7">
        <f aca="true" t="shared" si="2" ref="D9:D27">C9/1000</f>
        <v>0.009216</v>
      </c>
      <c r="E9" s="7">
        <f aca="true" t="shared" si="3" ref="E9:F27">D9/60</f>
        <v>0.0001536</v>
      </c>
      <c r="F9" s="7">
        <f t="shared" si="3"/>
        <v>2.56E-06</v>
      </c>
      <c r="G9" s="7">
        <f aca="true" t="shared" si="4" ref="G9:G27">F9/24</f>
        <v>1.0666666666666667E-07</v>
      </c>
      <c r="H9" s="7">
        <f aca="true" t="shared" si="5" ref="H9:H27">G9/30</f>
        <v>3.555555555555556E-09</v>
      </c>
      <c r="I9" s="7">
        <f aca="true" t="shared" si="6" ref="I9:I27">G9/365.25</f>
        <v>2.920374172940908E-10</v>
      </c>
      <c r="J9" s="7">
        <f aca="true" t="shared" si="7" ref="J9:J27">I9/15000</f>
        <v>1.9469161152939386E-14</v>
      </c>
      <c r="K9" s="7">
        <f aca="true" t="shared" si="8" ref="K9:K27">I9/10000000000</f>
        <v>2.920374172940908E-20</v>
      </c>
    </row>
    <row r="10" spans="1:11" ht="12.75">
      <c r="A10" s="5">
        <v>3</v>
      </c>
      <c r="B10" s="7">
        <f t="shared" si="0"/>
        <v>884736</v>
      </c>
      <c r="C10" s="7">
        <f t="shared" si="1"/>
        <v>884.736</v>
      </c>
      <c r="D10" s="7">
        <f t="shared" si="2"/>
        <v>0.884736</v>
      </c>
      <c r="E10" s="7">
        <f t="shared" si="3"/>
        <v>0.0147456</v>
      </c>
      <c r="F10" s="7">
        <f t="shared" si="3"/>
        <v>0.00024576</v>
      </c>
      <c r="G10" s="7">
        <f t="shared" si="4"/>
        <v>1.0239999999999999E-05</v>
      </c>
      <c r="H10" s="7">
        <f t="shared" si="5"/>
        <v>3.4133333333333327E-07</v>
      </c>
      <c r="I10" s="7">
        <f t="shared" si="6"/>
        <v>2.8035592060232714E-08</v>
      </c>
      <c r="J10" s="7">
        <f t="shared" si="7"/>
        <v>1.869039470682181E-12</v>
      </c>
      <c r="K10" s="7">
        <f t="shared" si="8"/>
        <v>2.8035592060232715E-18</v>
      </c>
    </row>
    <row r="11" spans="1:11" ht="12.75">
      <c r="A11" s="5">
        <v>4</v>
      </c>
      <c r="B11" s="7">
        <f t="shared" si="0"/>
        <v>84934656</v>
      </c>
      <c r="C11" s="7">
        <f t="shared" si="1"/>
        <v>84934.656</v>
      </c>
      <c r="D11" s="7">
        <f t="shared" si="2"/>
        <v>84.934656</v>
      </c>
      <c r="E11" s="7">
        <f t="shared" si="3"/>
        <v>1.4155776</v>
      </c>
      <c r="F11" s="7">
        <f t="shared" si="3"/>
        <v>0.02359296</v>
      </c>
      <c r="G11" s="7">
        <f t="shared" si="4"/>
        <v>0.00098304</v>
      </c>
      <c r="H11" s="7">
        <f t="shared" si="5"/>
        <v>3.2767999999999995E-05</v>
      </c>
      <c r="I11" s="7">
        <f t="shared" si="6"/>
        <v>2.6914168377823406E-06</v>
      </c>
      <c r="J11" s="7">
        <f t="shared" si="7"/>
        <v>1.7942778918548936E-10</v>
      </c>
      <c r="K11" s="7">
        <f t="shared" si="8"/>
        <v>2.6914168377823404E-16</v>
      </c>
    </row>
    <row r="12" spans="1:11" ht="12.75">
      <c r="A12" s="5">
        <v>5</v>
      </c>
      <c r="B12" s="7">
        <f t="shared" si="0"/>
        <v>8153726976</v>
      </c>
      <c r="C12" s="7">
        <f t="shared" si="1"/>
        <v>8153726.976</v>
      </c>
      <c r="D12" s="7">
        <f t="shared" si="2"/>
        <v>8153.726976</v>
      </c>
      <c r="E12" s="7">
        <f t="shared" si="3"/>
        <v>135.8954496</v>
      </c>
      <c r="F12" s="7">
        <f t="shared" si="3"/>
        <v>2.26492416</v>
      </c>
      <c r="G12" s="7">
        <f t="shared" si="4"/>
        <v>0.09437184</v>
      </c>
      <c r="H12" s="7">
        <f t="shared" si="5"/>
        <v>0.003145728</v>
      </c>
      <c r="I12" s="7">
        <f t="shared" si="6"/>
        <v>0.00025837601642710473</v>
      </c>
      <c r="J12" s="7">
        <f t="shared" si="7"/>
        <v>1.7225067761806982E-08</v>
      </c>
      <c r="K12" s="7">
        <f t="shared" si="8"/>
        <v>2.5837601642710472E-14</v>
      </c>
    </row>
    <row r="13" spans="1:11" ht="12.75">
      <c r="A13" s="5">
        <v>6</v>
      </c>
      <c r="B13" s="7">
        <f t="shared" si="0"/>
        <v>782757789696</v>
      </c>
      <c r="C13" s="7">
        <f t="shared" si="1"/>
        <v>782757789.696</v>
      </c>
      <c r="D13" s="7">
        <f t="shared" si="2"/>
        <v>782757.7896959999</v>
      </c>
      <c r="E13" s="7">
        <f t="shared" si="3"/>
        <v>13045.963161599999</v>
      </c>
      <c r="F13" s="7">
        <f t="shared" si="3"/>
        <v>217.43271936</v>
      </c>
      <c r="G13" s="7">
        <f t="shared" si="4"/>
        <v>9.05969664</v>
      </c>
      <c r="H13" s="7">
        <f t="shared" si="5"/>
        <v>0.301989888</v>
      </c>
      <c r="I13" s="7">
        <f t="shared" si="6"/>
        <v>0.024804097577002054</v>
      </c>
      <c r="J13" s="7">
        <f t="shared" si="7"/>
        <v>1.6536065051334703E-06</v>
      </c>
      <c r="K13" s="7">
        <f t="shared" si="8"/>
        <v>2.4804097577002055E-12</v>
      </c>
    </row>
    <row r="14" spans="1:11" ht="12.75">
      <c r="A14" s="5">
        <v>7</v>
      </c>
      <c r="B14" s="7">
        <f t="shared" si="0"/>
        <v>75144747810816</v>
      </c>
      <c r="C14" s="7">
        <f t="shared" si="1"/>
        <v>75144747810.816</v>
      </c>
      <c r="D14" s="7">
        <f t="shared" si="2"/>
        <v>75144747.81081599</v>
      </c>
      <c r="E14" s="7">
        <f t="shared" si="3"/>
        <v>1252412.4635136</v>
      </c>
      <c r="F14" s="7">
        <f t="shared" si="3"/>
        <v>20873.54105856</v>
      </c>
      <c r="G14" s="7">
        <f t="shared" si="4"/>
        <v>869.73087744</v>
      </c>
      <c r="H14" s="7">
        <f t="shared" si="5"/>
        <v>28.991029248</v>
      </c>
      <c r="I14" s="7">
        <f t="shared" si="6"/>
        <v>2.3811933673921972</v>
      </c>
      <c r="J14" s="7">
        <f t="shared" si="7"/>
        <v>0.00015874622449281315</v>
      </c>
      <c r="K14" s="7">
        <f t="shared" si="8"/>
        <v>2.381193367392197E-10</v>
      </c>
    </row>
    <row r="15" spans="1:11" ht="12.75">
      <c r="A15" s="5">
        <v>8</v>
      </c>
      <c r="B15" s="7">
        <f t="shared" si="0"/>
        <v>7213895789838336</v>
      </c>
      <c r="C15" s="7">
        <f t="shared" si="1"/>
        <v>7213895789838.336</v>
      </c>
      <c r="D15" s="7">
        <f t="shared" si="2"/>
        <v>7213895789.838336</v>
      </c>
      <c r="E15" s="7">
        <f t="shared" si="3"/>
        <v>120231596.4973056</v>
      </c>
      <c r="F15" s="7">
        <f t="shared" si="3"/>
        <v>2003859.9416217601</v>
      </c>
      <c r="G15" s="7">
        <f t="shared" si="4"/>
        <v>83494.16423424</v>
      </c>
      <c r="H15" s="7">
        <f t="shared" si="5"/>
        <v>2783.138807808</v>
      </c>
      <c r="I15" s="7">
        <f t="shared" si="6"/>
        <v>228.59456326965093</v>
      </c>
      <c r="J15" s="7">
        <f t="shared" si="7"/>
        <v>0.015239637551310062</v>
      </c>
      <c r="K15" s="7">
        <f t="shared" si="8"/>
        <v>2.2859456326965093E-08</v>
      </c>
    </row>
    <row r="16" spans="1:11" ht="12.75">
      <c r="A16" s="5">
        <v>9</v>
      </c>
      <c r="B16" s="7">
        <f t="shared" si="0"/>
        <v>6.925339958244803E+17</v>
      </c>
      <c r="C16" s="7">
        <f t="shared" si="1"/>
        <v>692533995824480.2</v>
      </c>
      <c r="D16" s="7">
        <f t="shared" si="2"/>
        <v>692533995824.4802</v>
      </c>
      <c r="E16" s="7">
        <f t="shared" si="3"/>
        <v>11542233263.741337</v>
      </c>
      <c r="F16" s="7">
        <f t="shared" si="3"/>
        <v>192370554.39568895</v>
      </c>
      <c r="G16" s="7">
        <f t="shared" si="4"/>
        <v>8015439.76648704</v>
      </c>
      <c r="H16" s="7">
        <f t="shared" si="5"/>
        <v>267181.325549568</v>
      </c>
      <c r="I16" s="7">
        <f t="shared" si="6"/>
        <v>21945.07807388649</v>
      </c>
      <c r="J16" s="7">
        <f t="shared" si="7"/>
        <v>1.463005204925766</v>
      </c>
      <c r="K16" s="7">
        <f t="shared" si="8"/>
        <v>2.1945078073886487E-06</v>
      </c>
    </row>
    <row r="17" spans="1:11" ht="12.75">
      <c r="A17" s="5">
        <v>10</v>
      </c>
      <c r="B17" s="7">
        <f t="shared" si="0"/>
        <v>6.6483263599150105E+19</v>
      </c>
      <c r="C17" s="7">
        <f t="shared" si="1"/>
        <v>66483263599150104</v>
      </c>
      <c r="D17" s="7">
        <f t="shared" si="2"/>
        <v>66483263599150.1</v>
      </c>
      <c r="E17" s="7">
        <f t="shared" si="3"/>
        <v>1108054393319.1685</v>
      </c>
      <c r="F17" s="7">
        <f t="shared" si="3"/>
        <v>18467573221.98614</v>
      </c>
      <c r="G17" s="7">
        <f t="shared" si="4"/>
        <v>769482217.5827559</v>
      </c>
      <c r="H17" s="7">
        <f t="shared" si="5"/>
        <v>25649407.25275853</v>
      </c>
      <c r="I17" s="7">
        <f t="shared" si="6"/>
        <v>2106727.495093103</v>
      </c>
      <c r="J17" s="7">
        <f t="shared" si="7"/>
        <v>140.44849967287354</v>
      </c>
      <c r="K17" s="7">
        <f t="shared" si="8"/>
        <v>0.0002106727495093103</v>
      </c>
    </row>
    <row r="18" spans="1:11" ht="12.75">
      <c r="A18" s="5">
        <v>11</v>
      </c>
      <c r="B18" s="7">
        <f t="shared" si="0"/>
        <v>6.38239330551841E+21</v>
      </c>
      <c r="C18" s="7">
        <f t="shared" si="1"/>
        <v>6.38239330551841E+18</v>
      </c>
      <c r="D18" s="7">
        <f t="shared" si="2"/>
        <v>6382393305518410</v>
      </c>
      <c r="E18" s="7">
        <f t="shared" si="3"/>
        <v>106373221758640.17</v>
      </c>
      <c r="F18" s="7">
        <f t="shared" si="3"/>
        <v>1772887029310.6694</v>
      </c>
      <c r="G18" s="7">
        <f t="shared" si="4"/>
        <v>73870292887.94456</v>
      </c>
      <c r="H18" s="7">
        <f t="shared" si="5"/>
        <v>2462343096.2648187</v>
      </c>
      <c r="I18" s="7">
        <f t="shared" si="6"/>
        <v>202245839.5289379</v>
      </c>
      <c r="J18" s="7">
        <f t="shared" si="7"/>
        <v>13483.05596859586</v>
      </c>
      <c r="K18" s="7">
        <f t="shared" si="8"/>
        <v>0.02022458395289379</v>
      </c>
    </row>
    <row r="19" spans="1:11" ht="12.75">
      <c r="A19" s="5">
        <v>12</v>
      </c>
      <c r="B19" s="7">
        <f t="shared" si="0"/>
        <v>6.127097573297674E+23</v>
      </c>
      <c r="C19" s="7">
        <f t="shared" si="1"/>
        <v>6.127097573297674E+20</v>
      </c>
      <c r="D19" s="7">
        <f t="shared" si="2"/>
        <v>6.127097573297674E+17</v>
      </c>
      <c r="E19" s="7">
        <f t="shared" si="3"/>
        <v>10211829288829458</v>
      </c>
      <c r="F19" s="7">
        <f t="shared" si="3"/>
        <v>170197154813824.3</v>
      </c>
      <c r="G19" s="7">
        <f t="shared" si="4"/>
        <v>7091548117242.68</v>
      </c>
      <c r="H19" s="7">
        <f t="shared" si="5"/>
        <v>236384937241.42267</v>
      </c>
      <c r="I19" s="7">
        <f t="shared" si="6"/>
        <v>19415600594.77804</v>
      </c>
      <c r="J19" s="7">
        <f t="shared" si="7"/>
        <v>1294373.3729852028</v>
      </c>
      <c r="K19" s="7">
        <f t="shared" si="8"/>
        <v>1.9415600594778042</v>
      </c>
    </row>
    <row r="20" spans="1:11" ht="12.75">
      <c r="A20" s="5">
        <v>13</v>
      </c>
      <c r="B20" s="7">
        <f t="shared" si="0"/>
        <v>5.882013670365767E+25</v>
      </c>
      <c r="C20" s="7">
        <f t="shared" si="1"/>
        <v>5.882013670365767E+22</v>
      </c>
      <c r="D20" s="7">
        <f t="shared" si="2"/>
        <v>5.882013670365767E+19</v>
      </c>
      <c r="E20" s="7">
        <f t="shared" si="3"/>
        <v>9.803356117276279E+17</v>
      </c>
      <c r="F20" s="7">
        <f t="shared" si="3"/>
        <v>16338926862127132</v>
      </c>
      <c r="G20" s="7">
        <f t="shared" si="4"/>
        <v>680788619255297.1</v>
      </c>
      <c r="H20" s="7">
        <f t="shared" si="5"/>
        <v>22692953975176.57</v>
      </c>
      <c r="I20" s="7">
        <f t="shared" si="6"/>
        <v>1863897657098.6917</v>
      </c>
      <c r="J20" s="7">
        <f t="shared" si="7"/>
        <v>124259843.80657944</v>
      </c>
      <c r="K20" s="7">
        <f t="shared" si="8"/>
        <v>186.38976570986915</v>
      </c>
    </row>
    <row r="21" spans="1:11" ht="12.75">
      <c r="A21" s="5">
        <v>14</v>
      </c>
      <c r="B21" s="7">
        <f t="shared" si="0"/>
        <v>5.646733123551136E+27</v>
      </c>
      <c r="C21" s="7">
        <f t="shared" si="1"/>
        <v>5.646733123551136E+24</v>
      </c>
      <c r="D21" s="7">
        <f t="shared" si="2"/>
        <v>5.646733123551137E+21</v>
      </c>
      <c r="E21" s="7">
        <f t="shared" si="3"/>
        <v>9.411221872585228E+19</v>
      </c>
      <c r="F21" s="7">
        <f t="shared" si="3"/>
        <v>1.5685369787642048E+18</v>
      </c>
      <c r="G21" s="7">
        <f t="shared" si="4"/>
        <v>65355707448508536</v>
      </c>
      <c r="H21" s="7">
        <f t="shared" si="5"/>
        <v>2178523581616951.2</v>
      </c>
      <c r="I21" s="7">
        <f t="shared" si="6"/>
        <v>178934175081474.44</v>
      </c>
      <c r="J21" s="7">
        <f t="shared" si="7"/>
        <v>11928945005.43163</v>
      </c>
      <c r="K21" s="7">
        <f t="shared" si="8"/>
        <v>17893.417508147442</v>
      </c>
    </row>
    <row r="22" spans="1:11" ht="12.75">
      <c r="A22" s="5">
        <v>15</v>
      </c>
      <c r="B22" s="7">
        <f t="shared" si="0"/>
        <v>5.4208637986090906E+29</v>
      </c>
      <c r="C22" s="7">
        <f t="shared" si="1"/>
        <v>5.420863798609091E+26</v>
      </c>
      <c r="D22" s="7">
        <f t="shared" si="2"/>
        <v>5.420863798609091E+23</v>
      </c>
      <c r="E22" s="7">
        <f t="shared" si="3"/>
        <v>9.034772997681818E+21</v>
      </c>
      <c r="F22" s="7">
        <f t="shared" si="3"/>
        <v>1.5057954996136362E+20</v>
      </c>
      <c r="G22" s="7">
        <f t="shared" si="4"/>
        <v>6.274147915056817E+18</v>
      </c>
      <c r="H22" s="7">
        <f t="shared" si="5"/>
        <v>2.0913826383522723E+17</v>
      </c>
      <c r="I22" s="7">
        <f t="shared" si="6"/>
        <v>17177680807821540</v>
      </c>
      <c r="J22" s="7">
        <f t="shared" si="7"/>
        <v>1145178720521.436</v>
      </c>
      <c r="K22" s="7">
        <f t="shared" si="8"/>
        <v>1717768.080782154</v>
      </c>
    </row>
    <row r="23" spans="1:11" ht="12.75">
      <c r="A23" s="5">
        <v>16</v>
      </c>
      <c r="B23" s="7">
        <f t="shared" si="0"/>
        <v>5.204029246664727E+31</v>
      </c>
      <c r="C23" s="7">
        <f t="shared" si="1"/>
        <v>5.204029246664727E+28</v>
      </c>
      <c r="D23" s="7">
        <f t="shared" si="2"/>
        <v>5.204029246664727E+25</v>
      </c>
      <c r="E23" s="7">
        <f t="shared" si="3"/>
        <v>8.673382077774545E+23</v>
      </c>
      <c r="F23" s="7">
        <f t="shared" si="3"/>
        <v>1.4455636796290909E+22</v>
      </c>
      <c r="G23" s="7">
        <f t="shared" si="4"/>
        <v>6.023181998454545E+20</v>
      </c>
      <c r="H23" s="7">
        <f t="shared" si="5"/>
        <v>2.0077273328181817E+19</v>
      </c>
      <c r="I23" s="7">
        <f t="shared" si="6"/>
        <v>1.649057357550868E+18</v>
      </c>
      <c r="J23" s="7">
        <f t="shared" si="7"/>
        <v>109937157170057.86</v>
      </c>
      <c r="K23" s="7">
        <f t="shared" si="8"/>
        <v>164905735.7550868</v>
      </c>
    </row>
    <row r="24" spans="1:11" ht="12.75">
      <c r="A24" s="5">
        <v>17</v>
      </c>
      <c r="B24" s="7">
        <f t="shared" si="0"/>
        <v>4.995868076798138E+33</v>
      </c>
      <c r="C24" s="7">
        <f t="shared" si="1"/>
        <v>4.995868076798138E+30</v>
      </c>
      <c r="D24" s="7">
        <f t="shared" si="2"/>
        <v>4.995868076798138E+27</v>
      </c>
      <c r="E24" s="7">
        <f t="shared" si="3"/>
        <v>8.326446794663564E+25</v>
      </c>
      <c r="F24" s="7">
        <f t="shared" si="3"/>
        <v>1.3877411324439274E+24</v>
      </c>
      <c r="G24" s="7">
        <f t="shared" si="4"/>
        <v>5.782254718516364E+22</v>
      </c>
      <c r="H24" s="7">
        <f t="shared" si="5"/>
        <v>1.9274182395054549E+21</v>
      </c>
      <c r="I24" s="7">
        <f t="shared" si="6"/>
        <v>1.5830950632488334E+20</v>
      </c>
      <c r="J24" s="7">
        <f t="shared" si="7"/>
        <v>10553967088325556</v>
      </c>
      <c r="K24" s="7">
        <f t="shared" si="8"/>
        <v>15830950632.488335</v>
      </c>
    </row>
    <row r="25" spans="1:11" ht="12.75">
      <c r="A25" s="5">
        <v>18</v>
      </c>
      <c r="B25" s="7">
        <f t="shared" si="0"/>
        <v>4.796033353726212E+35</v>
      </c>
      <c r="C25" s="7">
        <f t="shared" si="1"/>
        <v>4.7960333537262124E+32</v>
      </c>
      <c r="D25" s="7">
        <f t="shared" si="2"/>
        <v>4.796033353726212E+29</v>
      </c>
      <c r="E25" s="7">
        <f t="shared" si="3"/>
        <v>7.99338892287702E+27</v>
      </c>
      <c r="F25" s="7">
        <f t="shared" si="3"/>
        <v>1.3322314871461699E+26</v>
      </c>
      <c r="G25" s="7">
        <f t="shared" si="4"/>
        <v>5.550964529775708E+24</v>
      </c>
      <c r="H25" s="7">
        <f t="shared" si="5"/>
        <v>1.8503215099252358E+23</v>
      </c>
      <c r="I25" s="7">
        <f t="shared" si="6"/>
        <v>1.5197712607188796E+22</v>
      </c>
      <c r="J25" s="7">
        <f t="shared" si="7"/>
        <v>1.013180840479253E+18</v>
      </c>
      <c r="K25" s="7">
        <f t="shared" si="8"/>
        <v>1519771260718.8796</v>
      </c>
    </row>
    <row r="26" spans="1:11" ht="12.75">
      <c r="A26" s="5">
        <v>19</v>
      </c>
      <c r="B26" s="7">
        <f t="shared" si="0"/>
        <v>4.604192019577164E+37</v>
      </c>
      <c r="C26" s="7">
        <f t="shared" si="1"/>
        <v>4.604192019577164E+34</v>
      </c>
      <c r="D26" s="7">
        <f t="shared" si="2"/>
        <v>4.604192019577164E+31</v>
      </c>
      <c r="E26" s="7">
        <f t="shared" si="3"/>
        <v>7.67365336596194E+29</v>
      </c>
      <c r="F26" s="7">
        <f t="shared" si="3"/>
        <v>1.2789422276603233E+28</v>
      </c>
      <c r="G26" s="7">
        <f t="shared" si="4"/>
        <v>5.32892594858468E+26</v>
      </c>
      <c r="H26" s="7">
        <f t="shared" si="5"/>
        <v>1.7763086495282267E+25</v>
      </c>
      <c r="I26" s="7">
        <f t="shared" si="6"/>
        <v>1.4589804102901246E+24</v>
      </c>
      <c r="J26" s="7">
        <f t="shared" si="7"/>
        <v>9.72653606860083E+19</v>
      </c>
      <c r="K26" s="7">
        <f t="shared" si="8"/>
        <v>145898041029012.47</v>
      </c>
    </row>
    <row r="27" spans="1:11" ht="12.75">
      <c r="A27" s="5">
        <v>20</v>
      </c>
      <c r="B27" s="7">
        <f t="shared" si="0"/>
        <v>4.4200243387940773E+39</v>
      </c>
      <c r="C27" s="7">
        <f t="shared" si="1"/>
        <v>4.4200243387940774E+36</v>
      </c>
      <c r="D27" s="7">
        <f t="shared" si="2"/>
        <v>4.420024338794077E+33</v>
      </c>
      <c r="E27" s="7">
        <f t="shared" si="3"/>
        <v>7.366707231323462E+31</v>
      </c>
      <c r="F27" s="7">
        <f t="shared" si="3"/>
        <v>1.2277845385539104E+30</v>
      </c>
      <c r="G27" s="7">
        <f t="shared" si="4"/>
        <v>5.115768910641293E+28</v>
      </c>
      <c r="H27" s="7">
        <f t="shared" si="5"/>
        <v>1.7052563035470976E+27</v>
      </c>
      <c r="I27" s="7">
        <f t="shared" si="6"/>
        <v>1.4006211938785196E+26</v>
      </c>
      <c r="J27" s="7">
        <f t="shared" si="7"/>
        <v>9.337474625856797E+21</v>
      </c>
      <c r="K27" s="7">
        <f t="shared" si="8"/>
        <v>14006211938785196</v>
      </c>
    </row>
    <row r="31" ht="12.75">
      <c r="H31" s="6"/>
    </row>
  </sheetData>
  <sheetProtection sheet="1" objects="1" scenarios="1"/>
  <mergeCells count="1">
    <mergeCell ref="C6:K6"/>
  </mergeCells>
  <conditionalFormatting sqref="B8:K27">
    <cfRule type="cellIs" priority="1" dxfId="1" operator="greaterThan" stopIfTrue="1">
      <formula>1</formula>
    </cfRule>
    <cfRule type="cellIs" priority="2" dxfId="0" operator="lessThan" stopIfTrue="1">
      <formula>1</formula>
    </cfRule>
  </conditionalFormatting>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sheetPr codeName="Tabelle13">
    <tabColor indexed="42"/>
  </sheetPr>
  <dimension ref="A1:F14"/>
  <sheetViews>
    <sheetView zoomScalePageLayoutView="0" workbookViewId="0" topLeftCell="A1">
      <selection activeCell="J19" sqref="J19"/>
    </sheetView>
  </sheetViews>
  <sheetFormatPr defaultColWidth="11.421875" defaultRowHeight="12.75"/>
  <cols>
    <col min="3" max="4" width="16.00390625" style="0" customWidth="1"/>
    <col min="5" max="5" width="16.00390625" style="82" customWidth="1"/>
  </cols>
  <sheetData>
    <row r="1" spans="1:5" s="133" customFormat="1" ht="38.25" customHeight="1" thickBot="1">
      <c r="A1" s="133" t="s">
        <v>60</v>
      </c>
      <c r="E1" s="135"/>
    </row>
    <row r="2" ht="13.5" thickTop="1"/>
    <row r="3" spans="1:6" s="18" customFormat="1" ht="82.5" customHeight="1">
      <c r="A3" s="89" t="s">
        <v>50</v>
      </c>
      <c r="B3" s="91" t="s">
        <v>51</v>
      </c>
      <c r="C3" s="90" t="s">
        <v>54</v>
      </c>
      <c r="D3" s="90" t="s">
        <v>55</v>
      </c>
      <c r="E3" s="94" t="s">
        <v>52</v>
      </c>
      <c r="F3" s="94" t="s">
        <v>64</v>
      </c>
    </row>
    <row r="4" spans="1:6" ht="12.75">
      <c r="A4" s="88">
        <v>0.11</v>
      </c>
      <c r="B4" s="92">
        <v>1.23</v>
      </c>
      <c r="C4" s="83">
        <f>A4*B4</f>
        <v>0.1353</v>
      </c>
      <c r="D4" s="86">
        <f>A4*B4</f>
        <v>0.1353</v>
      </c>
      <c r="E4" s="95">
        <f aca="true" t="shared" si="0" ref="E4:E13">ROUND(A4*B4,2)</f>
        <v>0.14</v>
      </c>
      <c r="F4" s="83">
        <f aca="true" t="shared" si="1" ref="F4:F13">ROUND(2*$A4*$B4,1)/2</f>
        <v>0.15</v>
      </c>
    </row>
    <row r="5" spans="1:6" ht="12.75">
      <c r="A5" s="88">
        <v>0.22</v>
      </c>
      <c r="B5" s="92">
        <v>2.34</v>
      </c>
      <c r="C5" s="83">
        <f aca="true" t="shared" si="2" ref="C5:C13">A5*B5</f>
        <v>0.5147999999999999</v>
      </c>
      <c r="D5" s="86">
        <f aca="true" t="shared" si="3" ref="D5:D13">A5*B5</f>
        <v>0.5147999999999999</v>
      </c>
      <c r="E5" s="95">
        <f t="shared" si="0"/>
        <v>0.51</v>
      </c>
      <c r="F5" s="83">
        <f t="shared" si="1"/>
        <v>0.5</v>
      </c>
    </row>
    <row r="6" spans="1:6" ht="12.75">
      <c r="A6" s="88">
        <v>0.33</v>
      </c>
      <c r="B6" s="92">
        <v>3.45</v>
      </c>
      <c r="C6" s="83">
        <f t="shared" si="2"/>
        <v>1.1385</v>
      </c>
      <c r="D6" s="86">
        <f t="shared" si="3"/>
        <v>1.1385</v>
      </c>
      <c r="E6" s="95">
        <f t="shared" si="0"/>
        <v>1.14</v>
      </c>
      <c r="F6" s="83">
        <f t="shared" si="1"/>
        <v>1.15</v>
      </c>
    </row>
    <row r="7" spans="1:6" ht="12.75">
      <c r="A7" s="88">
        <v>0.44</v>
      </c>
      <c r="B7" s="92">
        <v>4.56</v>
      </c>
      <c r="C7" s="83">
        <f t="shared" si="2"/>
        <v>2.0063999999999997</v>
      </c>
      <c r="D7" s="86">
        <f t="shared" si="3"/>
        <v>2.0063999999999997</v>
      </c>
      <c r="E7" s="95">
        <f t="shared" si="0"/>
        <v>2.01</v>
      </c>
      <c r="F7" s="83">
        <f t="shared" si="1"/>
        <v>2</v>
      </c>
    </row>
    <row r="8" spans="1:6" ht="12.75">
      <c r="A8" s="88">
        <v>0.55</v>
      </c>
      <c r="B8" s="92">
        <v>5.67</v>
      </c>
      <c r="C8" s="83">
        <f t="shared" si="2"/>
        <v>3.1185</v>
      </c>
      <c r="D8" s="86">
        <f t="shared" si="3"/>
        <v>3.1185</v>
      </c>
      <c r="E8" s="95">
        <f t="shared" si="0"/>
        <v>3.12</v>
      </c>
      <c r="F8" s="83">
        <f t="shared" si="1"/>
        <v>3.1</v>
      </c>
    </row>
    <row r="9" spans="1:6" ht="12.75">
      <c r="A9" s="88">
        <v>0.66</v>
      </c>
      <c r="B9" s="92">
        <v>6.78</v>
      </c>
      <c r="C9" s="83">
        <f t="shared" si="2"/>
        <v>4.4748</v>
      </c>
      <c r="D9" s="86">
        <f t="shared" si="3"/>
        <v>4.4748</v>
      </c>
      <c r="E9" s="95">
        <f t="shared" si="0"/>
        <v>4.47</v>
      </c>
      <c r="F9" s="83">
        <f t="shared" si="1"/>
        <v>4.45</v>
      </c>
    </row>
    <row r="10" spans="1:6" ht="12.75">
      <c r="A10" s="88">
        <v>0.77</v>
      </c>
      <c r="B10" s="92">
        <v>7.89</v>
      </c>
      <c r="C10" s="83">
        <f t="shared" si="2"/>
        <v>6.0752999999999995</v>
      </c>
      <c r="D10" s="86">
        <f t="shared" si="3"/>
        <v>6.0752999999999995</v>
      </c>
      <c r="E10" s="95">
        <f t="shared" si="0"/>
        <v>6.08</v>
      </c>
      <c r="F10" s="83">
        <f t="shared" si="1"/>
        <v>6.1</v>
      </c>
    </row>
    <row r="11" spans="1:6" ht="12.75">
      <c r="A11" s="88">
        <v>0.88</v>
      </c>
      <c r="B11" s="92">
        <v>9</v>
      </c>
      <c r="C11" s="83">
        <f t="shared" si="2"/>
        <v>7.92</v>
      </c>
      <c r="D11" s="86">
        <f t="shared" si="3"/>
        <v>7.92</v>
      </c>
      <c r="E11" s="95">
        <f t="shared" si="0"/>
        <v>7.92</v>
      </c>
      <c r="F11" s="83">
        <f t="shared" si="1"/>
        <v>7.9</v>
      </c>
    </row>
    <row r="12" spans="1:6" ht="12.75">
      <c r="A12" s="88">
        <v>0.99</v>
      </c>
      <c r="B12" s="92">
        <v>10.11</v>
      </c>
      <c r="C12" s="83">
        <f t="shared" si="2"/>
        <v>10.008899999999999</v>
      </c>
      <c r="D12" s="86">
        <f t="shared" si="3"/>
        <v>10.008899999999999</v>
      </c>
      <c r="E12" s="95">
        <f t="shared" si="0"/>
        <v>10.01</v>
      </c>
      <c r="F12" s="83">
        <f t="shared" si="1"/>
        <v>10</v>
      </c>
    </row>
    <row r="13" spans="1:6" ht="12.75">
      <c r="A13" s="88">
        <v>1.1</v>
      </c>
      <c r="B13" s="92">
        <v>11.22</v>
      </c>
      <c r="C13" s="83">
        <f t="shared" si="2"/>
        <v>12.342000000000002</v>
      </c>
      <c r="D13" s="86">
        <f t="shared" si="3"/>
        <v>12.342000000000002</v>
      </c>
      <c r="E13" s="95">
        <f t="shared" si="0"/>
        <v>12.34</v>
      </c>
      <c r="F13" s="83">
        <f t="shared" si="1"/>
        <v>12.35</v>
      </c>
    </row>
    <row r="14" spans="1:6" s="18" customFormat="1" ht="13.5" thickBot="1">
      <c r="A14" s="84" t="s">
        <v>53</v>
      </c>
      <c r="B14" s="93"/>
      <c r="C14" s="85">
        <f>SUM(C4:C13)</f>
        <v>47.7345</v>
      </c>
      <c r="D14" s="87">
        <f>SUM(D4:D13)</f>
        <v>47.7345</v>
      </c>
      <c r="E14" s="96">
        <f>SUM(E4:E13)</f>
        <v>47.739999999999995</v>
      </c>
      <c r="F14" s="96">
        <f>SUM(F4:F13)</f>
        <v>47.7</v>
      </c>
    </row>
  </sheetData>
  <sheetProtection sheet="1"/>
  <printOptions/>
  <pageMargins left="0.787401575" right="0.787401575" top="0.984251969" bottom="0.984251969"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r.hotz</dc:creator>
  <cp:keywords/>
  <dc:description/>
  <cp:lastModifiedBy>Schmucki</cp:lastModifiedBy>
  <dcterms:created xsi:type="dcterms:W3CDTF">2004-11-08T14:30:31Z</dcterms:created>
  <dcterms:modified xsi:type="dcterms:W3CDTF">2008-07-31T11:14:12Z</dcterms:modified>
  <cp:category/>
  <cp:version/>
  <cp:contentType/>
  <cp:contentStatus/>
</cp:coreProperties>
</file>